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50" activeTab="0"/>
  </bookViews>
  <sheets>
    <sheet name="INFORMACION GENERAL" sheetId="1" r:id="rId1"/>
    <sheet name="Porcentajes" sheetId="2" state="veryHidden" r:id="rId2"/>
    <sheet name=" COSTOS EJECUCIÓN" sheetId="3" r:id="rId3"/>
    <sheet name="Registro de Riesgos" sheetId="4" r:id="rId4"/>
    <sheet name="Catalogo de riesgos GP" sheetId="5" state="veryHidden" r:id="rId5"/>
    <sheet name="Datos(No borrar)" sheetId="6" state="veryHidden" r:id="rId6"/>
  </sheets>
  <externalReferences>
    <externalReference r:id="rId9"/>
  </externalReferences>
  <definedNames>
    <definedName name="a">'Registro de Riesgos'!$A$6</definedName>
    <definedName name="_xlnm.Print_Area" localSheetId="2">' COSTOS EJECUCIÓN'!$B$1:$AT$53</definedName>
    <definedName name="_xlnm.Print_Area" localSheetId="0">'INFORMACION GENERAL'!$B$2:$L$79</definedName>
    <definedName name="Cliente" comment="Receptores de bienes">'Datos(No borrar)'!$D$13:$D$21</definedName>
    <definedName name="Entorno" comment="Conjunto de circunstancias o factores que acobija el proyecto">'Datos(No borrar)'!$D$3:$D$9</definedName>
    <definedName name="Escoger" localSheetId="4">'[1]Registro de Riesgos'!$B$6</definedName>
    <definedName name="Escoger" localSheetId="5">'[1]Registro de Riesgos'!$B$6</definedName>
    <definedName name="Escoger" localSheetId="1">'[1]Registro de Riesgos'!$B$6</definedName>
    <definedName name="Escoger" localSheetId="3">'Registro de Riesgos'!$B$6</definedName>
    <definedName name="Escoger">#REF!</definedName>
    <definedName name="Escoger10" localSheetId="4">'[1]Registro de Riesgos'!$B$15</definedName>
    <definedName name="Escoger10" localSheetId="5">'[1]Registro de Riesgos'!$B$15</definedName>
    <definedName name="Escoger10" localSheetId="1">'[1]Registro de Riesgos'!$B$15</definedName>
    <definedName name="Escoger10" localSheetId="3">'Registro de Riesgos'!$B$15</definedName>
    <definedName name="Escoger10">#REF!</definedName>
    <definedName name="Escoger11" localSheetId="4">'[1]Registro de Riesgos'!$B$16</definedName>
    <definedName name="Escoger11" localSheetId="5">'[1]Registro de Riesgos'!$B$16</definedName>
    <definedName name="Escoger11" localSheetId="1">'[1]Registro de Riesgos'!$B$16</definedName>
    <definedName name="Escoger11" localSheetId="3">'Registro de Riesgos'!$B$16</definedName>
    <definedName name="Escoger11">#REF!</definedName>
    <definedName name="Escoger12" localSheetId="4">'[1]Registro de Riesgos'!$B$17</definedName>
    <definedName name="Escoger12" localSheetId="5">'[1]Registro de Riesgos'!$B$17</definedName>
    <definedName name="Escoger12" localSheetId="1">'[1]Registro de Riesgos'!$B$17</definedName>
    <definedName name="Escoger12" localSheetId="3">'Registro de Riesgos'!$B$17</definedName>
    <definedName name="Escoger12">#REF!</definedName>
    <definedName name="Escoger2" localSheetId="4">'[1]Registro de Riesgos'!$B$7</definedName>
    <definedName name="Escoger2" localSheetId="5">'[1]Registro de Riesgos'!$B$7</definedName>
    <definedName name="Escoger2" localSheetId="1">'[1]Registro de Riesgos'!$B$7</definedName>
    <definedName name="Escoger2" localSheetId="3">'Registro de Riesgos'!$B$7</definedName>
    <definedName name="Escoger2">#REF!</definedName>
    <definedName name="Escoger3" localSheetId="4">'[1]Registro de Riesgos'!$B$8</definedName>
    <definedName name="Escoger3" localSheetId="5">'[1]Registro de Riesgos'!$B$8</definedName>
    <definedName name="Escoger3" localSheetId="1">'[1]Registro de Riesgos'!$B$8</definedName>
    <definedName name="Escoger3" localSheetId="3">'Registro de Riesgos'!$B$8</definedName>
    <definedName name="Escoger3">#REF!</definedName>
    <definedName name="Escoger4" localSheetId="4">'[1]Registro de Riesgos'!$B$9</definedName>
    <definedName name="Escoger4" localSheetId="5">'[1]Registro de Riesgos'!$B$9</definedName>
    <definedName name="Escoger4" localSheetId="1">'[1]Registro de Riesgos'!$B$9</definedName>
    <definedName name="Escoger4" localSheetId="3">'Registro de Riesgos'!$B$9</definedName>
    <definedName name="Escoger4">#REF!</definedName>
    <definedName name="Escoger5" localSheetId="4">'[1]Registro de Riesgos'!$B$10</definedName>
    <definedName name="Escoger5" localSheetId="5">'[1]Registro de Riesgos'!$B$10</definedName>
    <definedName name="Escoger5" localSheetId="1">'[1]Registro de Riesgos'!$B$10</definedName>
    <definedName name="Escoger5" localSheetId="3">'Registro de Riesgos'!$B$10</definedName>
    <definedName name="Escoger5">#REF!</definedName>
    <definedName name="Escoger6" localSheetId="4">'[1]Registro de Riesgos'!$B$11</definedName>
    <definedName name="Escoger6" localSheetId="5">'[1]Registro de Riesgos'!$B$11</definedName>
    <definedName name="Escoger6" localSheetId="1">'[1]Registro de Riesgos'!$B$11</definedName>
    <definedName name="Escoger6" localSheetId="3">'Registro de Riesgos'!$B$11</definedName>
    <definedName name="Escoger6">#REF!</definedName>
    <definedName name="Escoger7" localSheetId="4">'[1]Registro de Riesgos'!$B$12</definedName>
    <definedName name="Escoger7" localSheetId="5">'[1]Registro de Riesgos'!$B$12</definedName>
    <definedName name="Escoger7" localSheetId="1">'[1]Registro de Riesgos'!$B$12</definedName>
    <definedName name="Escoger7" localSheetId="3">'Registro de Riesgos'!$B$12</definedName>
    <definedName name="Escoger7">#REF!</definedName>
    <definedName name="Escoger8" localSheetId="4">'[1]Registro de Riesgos'!$B$13</definedName>
    <definedName name="Escoger8" localSheetId="5">'[1]Registro de Riesgos'!$B$13</definedName>
    <definedName name="Escoger8" localSheetId="1">'[1]Registro de Riesgos'!$B$13</definedName>
    <definedName name="Escoger8" localSheetId="3">'Registro de Riesgos'!$B$13</definedName>
    <definedName name="Escoger8">#REF!</definedName>
    <definedName name="Escoger9" localSheetId="4">'[1]Registro de Riesgos'!$B$14</definedName>
    <definedName name="Escoger9" localSheetId="5">'[1]Registro de Riesgos'!$B$14</definedName>
    <definedName name="Escoger9" localSheetId="1">'[1]Registro de Riesgos'!$B$14</definedName>
    <definedName name="Escoger9" localSheetId="3">'Registro de Riesgos'!$B$14</definedName>
    <definedName name="Escoger9">#REF!</definedName>
    <definedName name="Externo" comment="Principales ?reas de riesgo">'Datos(No borrar)'!$B$3:$B$5</definedName>
    <definedName name="Interno" comment="Factores internos de riesgo">'Datos(No borrar)'!$B$6:$B$9</definedName>
    <definedName name="Mercado" comment="Competitividad y productividad">'Datos(No borrar)'!$D$10:$D$12</definedName>
    <definedName name="Organización_y_gestión" comment="?reas de trabajo">'Datos(No borrar)'!$D$22:$D$31</definedName>
    <definedName name="Recursos" comment="Recursos financieros, recursos de mano de obra,recursos tecnicos">'Datos(No borrar)'!$D$34:$D$44</definedName>
    <definedName name="s">'Registro de Riesgos'!$A$6</definedName>
    <definedName name="Sector" localSheetId="4" comment="Sector de riesgo">'[1]Datos(No borrar)'!$A$3:$A$4</definedName>
    <definedName name="Sector" localSheetId="1" comment="Sector de riesgo">'[1]Datos(No borrar)'!$A$3:$A$4</definedName>
    <definedName name="Sector">'Datos(No borrar)'!$A$3:$A$4</definedName>
    <definedName name="Selección" localSheetId="4">'[1]Registro de Riesgos'!$A$6</definedName>
    <definedName name="Selección" localSheetId="5">'[1]Registro de Riesgos'!$A$6</definedName>
    <definedName name="Selección" localSheetId="1">'[1]Registro de Riesgos'!$A$6</definedName>
    <definedName name="Selección" localSheetId="3">'Registro de Riesgos'!$A$6</definedName>
    <definedName name="Selección">#REF!</definedName>
    <definedName name="Selección10" localSheetId="4">'[1]Registro de Riesgos'!$A$15</definedName>
    <definedName name="Selección10" localSheetId="5">'[1]Registro de Riesgos'!$A$15</definedName>
    <definedName name="Selección10" localSheetId="1">'[1]Registro de Riesgos'!$A$15</definedName>
    <definedName name="Selección10" localSheetId="3">'Registro de Riesgos'!$A$15</definedName>
    <definedName name="Selección10">#REF!</definedName>
    <definedName name="Selección11" localSheetId="4">'[1]Registro de Riesgos'!$A$16</definedName>
    <definedName name="Selección11" localSheetId="5">'[1]Registro de Riesgos'!$A$16</definedName>
    <definedName name="Selección11" localSheetId="1">'[1]Registro de Riesgos'!$A$16</definedName>
    <definedName name="Selección11" localSheetId="3">'Registro de Riesgos'!$A$16</definedName>
    <definedName name="Selección11">#REF!</definedName>
    <definedName name="Selección12" localSheetId="4">'[1]Registro de Riesgos'!$A$17</definedName>
    <definedName name="Selección12" localSheetId="5">'[1]Registro de Riesgos'!$A$17</definedName>
    <definedName name="Selección12" localSheetId="1">'[1]Registro de Riesgos'!$A$17</definedName>
    <definedName name="Selección12" localSheetId="3">'Registro de Riesgos'!$A$17</definedName>
    <definedName name="Selección12">#REF!</definedName>
    <definedName name="Selección2" localSheetId="4">'[1]Registro de Riesgos'!$A$7</definedName>
    <definedName name="Selección2" localSheetId="5">'[1]Registro de Riesgos'!$A$7</definedName>
    <definedName name="Selección2" localSheetId="1">'[1]Registro de Riesgos'!$A$7</definedName>
    <definedName name="Selección2" localSheetId="3">'Registro de Riesgos'!$A$7</definedName>
    <definedName name="Selección2">#REF!</definedName>
    <definedName name="Selección3" localSheetId="4">'[1]Registro de Riesgos'!$A$8</definedName>
    <definedName name="Selección3" localSheetId="5">'[1]Registro de Riesgos'!$A$8</definedName>
    <definedName name="Selección3" localSheetId="1">'[1]Registro de Riesgos'!$A$8</definedName>
    <definedName name="Selección3" localSheetId="3">'Registro de Riesgos'!$A$8</definedName>
    <definedName name="Selección3">#REF!</definedName>
    <definedName name="Selección4" localSheetId="4">'[1]Registro de Riesgos'!$A$9</definedName>
    <definedName name="Selección4" localSheetId="5">'[1]Registro de Riesgos'!$A$9</definedName>
    <definedName name="Selección4" localSheetId="1">'[1]Registro de Riesgos'!$A$9</definedName>
    <definedName name="Selección4" localSheetId="3">'Registro de Riesgos'!$A$9</definedName>
    <definedName name="Selección4">#REF!</definedName>
    <definedName name="Selección5" localSheetId="4">'[1]Registro de Riesgos'!$A$10</definedName>
    <definedName name="Selección5" localSheetId="5">'[1]Registro de Riesgos'!$A$10</definedName>
    <definedName name="Selección5" localSheetId="1">'[1]Registro de Riesgos'!$A$10</definedName>
    <definedName name="Selección5" localSheetId="3">'Registro de Riesgos'!$A$10</definedName>
    <definedName name="Selección5">#REF!</definedName>
    <definedName name="Selección6" localSheetId="4">'[1]Registro de Riesgos'!$A$11</definedName>
    <definedName name="Selección6" localSheetId="5">'[1]Registro de Riesgos'!$A$11</definedName>
    <definedName name="Selección6" localSheetId="1">'[1]Registro de Riesgos'!$A$11</definedName>
    <definedName name="Selección6" localSheetId="3">'Registro de Riesgos'!$A$11</definedName>
    <definedName name="Selección6">#REF!</definedName>
    <definedName name="Selección7" localSheetId="4">'[1]Registro de Riesgos'!$A$12</definedName>
    <definedName name="Selección7" localSheetId="5">'[1]Registro de Riesgos'!$A$12</definedName>
    <definedName name="Selección7" localSheetId="1">'[1]Registro de Riesgos'!$A$12</definedName>
    <definedName name="Selección7" localSheetId="3">'Registro de Riesgos'!$A$12</definedName>
    <definedName name="Selección7">#REF!</definedName>
    <definedName name="Selección8" localSheetId="4">'[1]Registro de Riesgos'!$A$13</definedName>
    <definedName name="Selección8" localSheetId="5">'[1]Registro de Riesgos'!$A$13</definedName>
    <definedName name="Selección8" localSheetId="1">'[1]Registro de Riesgos'!$A$13</definedName>
    <definedName name="Selección8" localSheetId="3">'Registro de Riesgos'!$A$13</definedName>
    <definedName name="Selección8">#REF!</definedName>
    <definedName name="Selección9" localSheetId="4">'[1]Registro de Riesgos'!$A$14</definedName>
    <definedName name="Selección9" localSheetId="5">'[1]Registro de Riesgos'!$A$14</definedName>
    <definedName name="Selección9" localSheetId="1">'[1]Registro de Riesgos'!$A$14</definedName>
    <definedName name="Selección9" localSheetId="3">'Registro de Riesgos'!$A$14</definedName>
    <definedName name="Selección9">#REF!</definedName>
    <definedName name="Técnico" comment="Variables">'Datos(No borrar)'!$D$45:$D$51</definedName>
    <definedName name="Tecnología" comment="Herramientas y equipos ">'Datos(No borrar)'!$D$32:$D$33</definedName>
    <definedName name="_xlnm.Print_Titles" localSheetId="2">' COSTOS EJECUCIÓN'!$2:$2</definedName>
  </definedNames>
  <calcPr fullCalcOnLoad="1"/>
</workbook>
</file>

<file path=xl/comments3.xml><?xml version="1.0" encoding="utf-8"?>
<comments xmlns="http://schemas.openxmlformats.org/spreadsheetml/2006/main">
  <authors>
    <author>USERR</author>
  </authors>
  <commentList>
    <comment ref="C49" authorId="0">
      <text>
        <r>
          <rPr>
            <b/>
            <sz val="9"/>
            <rFont val="Tahoma"/>
            <family val="2"/>
          </rPr>
          <t>USERR:</t>
        </r>
        <r>
          <rPr>
            <sz val="9"/>
            <rFont val="Tahoma"/>
            <family val="2"/>
          </rPr>
          <t xml:space="preserve">
SOLO PARA CONVENIOS</t>
        </r>
      </text>
    </comment>
  </commentList>
</comments>
</file>

<file path=xl/comments4.xml><?xml version="1.0" encoding="utf-8"?>
<comments xmlns="http://schemas.openxmlformats.org/spreadsheetml/2006/main">
  <authors>
    <author>Componente 5</author>
  </authors>
  <commentList>
    <comment ref="F4" authorId="0">
      <text>
        <r>
          <rPr>
            <b/>
            <sz val="9"/>
            <rFont val="Tahoma"/>
            <family val="2"/>
          </rPr>
          <t>Componente 5:</t>
        </r>
        <r>
          <rPr>
            <sz val="9"/>
            <rFont val="Tahoma"/>
            <family val="2"/>
          </rPr>
          <t xml:space="preserve">
Colocar 1, para la acción verdadera y corroborar que la casilla falsa, tenga 0</t>
        </r>
      </text>
    </comment>
    <comment ref="J4" authorId="0">
      <text>
        <r>
          <rPr>
            <b/>
            <sz val="9"/>
            <rFont val="Tahoma"/>
            <family val="2"/>
          </rPr>
          <t>Componente 5:</t>
        </r>
        <r>
          <rPr>
            <sz val="9"/>
            <rFont val="Tahoma"/>
            <family val="2"/>
          </rPr>
          <t xml:space="preserve">
Colocar 1, para la acción verdadera y corroborar que la casilla falsa, tenga 0</t>
        </r>
      </text>
    </comment>
  </commentList>
</comments>
</file>

<file path=xl/sharedStrings.xml><?xml version="1.0" encoding="utf-8"?>
<sst xmlns="http://schemas.openxmlformats.org/spreadsheetml/2006/main" count="505" uniqueCount="345">
  <si>
    <t>Factibilidad</t>
  </si>
  <si>
    <t>Código</t>
  </si>
  <si>
    <t>FIS.GP-15 v.00</t>
  </si>
  <si>
    <t>Página</t>
  </si>
  <si>
    <t>1 de 1</t>
  </si>
  <si>
    <t>INFORMACIÓN GENERAL</t>
  </si>
  <si>
    <t xml:space="preserve">FECHA </t>
  </si>
  <si>
    <t>dd/mm/aaaa</t>
  </si>
  <si>
    <t>CONVENIO</t>
  </si>
  <si>
    <t>CONTRATO</t>
  </si>
  <si>
    <t>NOMBRE DEL GESTOR O ANALISTA DE PROYECTO</t>
  </si>
  <si>
    <t>IDENTIFICACIÓN ID</t>
  </si>
  <si>
    <t>CEDULA N°</t>
  </si>
  <si>
    <t>NIT</t>
  </si>
  <si>
    <t>CORREO</t>
  </si>
  <si>
    <t>TELÉFONO FIJO</t>
  </si>
  <si>
    <t>TELÉFONO CELULAR</t>
  </si>
  <si>
    <t>CARGO</t>
  </si>
  <si>
    <t xml:space="preserve">DEPENDENCIA: </t>
  </si>
  <si>
    <t>NOMBRE DEL PROYECTO:</t>
  </si>
  <si>
    <t>OBJETO</t>
  </si>
  <si>
    <t>APORTES DE LA ENTIDAD</t>
  </si>
  <si>
    <t>$</t>
  </si>
  <si>
    <t>CONTRAPARTIDA</t>
  </si>
  <si>
    <t>ADMINISTRACIÓN</t>
  </si>
  <si>
    <t>(mínimo 8%- Resolucion No.329)</t>
  </si>
  <si>
    <t>FORTALECIMIENTO</t>
  </si>
  <si>
    <t>(mínimo 7%-Resolución 329)</t>
  </si>
  <si>
    <t>VALOR TOTAL DEL PROYECTO: $</t>
  </si>
  <si>
    <t>FORMA DE PAGO</t>
  </si>
  <si>
    <t>Señale con una X , la opción escogida</t>
  </si>
  <si>
    <t>CORREO ELECTRÓNICO</t>
  </si>
  <si>
    <t>SECOP I</t>
  </si>
  <si>
    <t>SECOP II</t>
  </si>
  <si>
    <t>FÍSICO</t>
  </si>
  <si>
    <t>INVITACIÓN DIR</t>
  </si>
  <si>
    <t>INVITACIÓN IND</t>
  </si>
  <si>
    <t>FECHA DE INICIO</t>
  </si>
  <si>
    <t>DD/MM/AAA</t>
  </si>
  <si>
    <t>FECHA FINAL DE ENTREGA</t>
  </si>
  <si>
    <t>DD/MM/AAAA</t>
  </si>
  <si>
    <t>BORRADOR</t>
  </si>
  <si>
    <t>MANIFESTACIÓN DE INTENCIÓN</t>
  </si>
  <si>
    <t>EN FIRME</t>
  </si>
  <si>
    <t>PÓLIZA DE SERIEDAD</t>
  </si>
  <si>
    <t>Datos Financieros</t>
  </si>
  <si>
    <t xml:space="preserve">CUENTA </t>
  </si>
  <si>
    <t>OFERENTE SINGULAR</t>
  </si>
  <si>
    <t>OFERENTE PLURAL</t>
  </si>
  <si>
    <t>PORCENTAJE</t>
  </si>
  <si>
    <t>OFERENTE (Valor en Millones de $)</t>
  </si>
  <si>
    <t>PARTICIPANTE N° 1 UNIVERSIDAD DE PAMPLONA(Valor en Millones de $)</t>
  </si>
  <si>
    <r>
      <t xml:space="preserve">PARTICIPANTE N° 2 </t>
    </r>
    <r>
      <rPr>
        <b/>
        <sz val="9"/>
        <rFont val="Arial"/>
        <family val="2"/>
      </rPr>
      <t>XXX</t>
    </r>
    <r>
      <rPr>
        <b/>
        <sz val="9"/>
        <color indexed="10"/>
        <rFont val="Arial"/>
        <family val="2"/>
      </rPr>
      <t>XXXXX</t>
    </r>
    <r>
      <rPr>
        <b/>
        <sz val="9"/>
        <color indexed="8"/>
        <rFont val="Arial"/>
        <family val="2"/>
      </rPr>
      <t xml:space="preserve"> (Valor en Millones de $)</t>
    </r>
  </si>
  <si>
    <t>ACTIVO CORRIENTE</t>
  </si>
  <si>
    <t>ACTIVO TOTAL</t>
  </si>
  <si>
    <t xml:space="preserve">PASIVO CORRIENTE </t>
  </si>
  <si>
    <t>PASIVO TOTAL</t>
  </si>
  <si>
    <t>PATRIMONIO</t>
  </si>
  <si>
    <t>UTILIDAD OPERACIONAL</t>
  </si>
  <si>
    <t>GASTO DE INTERESES</t>
  </si>
  <si>
    <t>Indicadores Financieros</t>
  </si>
  <si>
    <t>INDICADORES</t>
  </si>
  <si>
    <t xml:space="preserve">OFERENTE INDIVIDUAL </t>
  </si>
  <si>
    <t>MARGEN SOLICITADO</t>
  </si>
  <si>
    <t>INDICE PARTICIPANTE N° 1</t>
  </si>
  <si>
    <t>INDICE PARTICIPANTE N° 2</t>
  </si>
  <si>
    <t>INDICE DE OFERENTE PLURAL</t>
  </si>
  <si>
    <t>INDICE</t>
  </si>
  <si>
    <t>INDICE DE LIQUIDEZ</t>
  </si>
  <si>
    <t>≥ 1</t>
  </si>
  <si>
    <t>NIVEL  DE ENDEUDAMIENTO</t>
  </si>
  <si>
    <t xml:space="preserve">  ≤ 70%</t>
  </si>
  <si>
    <t>RAZÓN COBERTURA DE INTERÉS</t>
  </si>
  <si>
    <t>CAPITAL DE TRABAJO</t>
  </si>
  <si>
    <t>≥ 15 %  Del Presupuesto Oficial (Para ESAL solo se requiere que sea Positivo)</t>
  </si>
  <si>
    <t>≥ 30% Del valor del Presupuesto Oficial (Para ESAL solo se requiere sea Positivo)</t>
  </si>
  <si>
    <t>APALANCAMIENTO ACP ( ESAL con Utilidad Operacional NEG)</t>
  </si>
  <si>
    <t>≥ 0</t>
  </si>
  <si>
    <t>INDICADORES DE CAPACIDAD ORGANIZACIONAL</t>
  </si>
  <si>
    <t>RENTABILIDAD DEL PATRIMONIO</t>
  </si>
  <si>
    <t>≥0</t>
  </si>
  <si>
    <t>RENTABILIDAD DEL ACTIVO</t>
  </si>
  <si>
    <t>Información del Proyecto</t>
  </si>
  <si>
    <t>Tipo de acuerdo</t>
  </si>
  <si>
    <t>Clase de empresa</t>
  </si>
  <si>
    <t>Dependencia o Gestor que elabora el documento</t>
  </si>
  <si>
    <t>Valor interventoría                     (si aplica)</t>
  </si>
  <si>
    <t>Plazos</t>
  </si>
  <si>
    <t>IDENTIFICACIÓN Y VALORACIÓN DE RIESGOS</t>
  </si>
  <si>
    <t>Sector</t>
  </si>
  <si>
    <t>caracteristica</t>
  </si>
  <si>
    <t>Evento</t>
  </si>
  <si>
    <t>Probabilidad</t>
  </si>
  <si>
    <t>RIESGO</t>
  </si>
  <si>
    <t>Amenaza</t>
  </si>
  <si>
    <t>Oportunidad</t>
  </si>
  <si>
    <t>DATOS INFORMATIVOS DE CONTACTO</t>
  </si>
  <si>
    <t>ENTIDAD:</t>
  </si>
  <si>
    <t>UNIVERSIDAD DE PAMPLONA</t>
  </si>
  <si>
    <t>ENTIDAD QUE CONVOCA O REQUIERE EL SERVICIO</t>
  </si>
  <si>
    <t>Persona de Contacto</t>
  </si>
  <si>
    <t>Telefono de Contacto</t>
  </si>
  <si>
    <t>Correo Electrónico</t>
  </si>
  <si>
    <t xml:space="preserve">Firmas </t>
  </si>
  <si>
    <t>ELABORÓ</t>
  </si>
  <si>
    <t>APROBÓ</t>
  </si>
  <si>
    <t>VºBº</t>
  </si>
  <si>
    <t>CARGO:</t>
  </si>
  <si>
    <t xml:space="preserve">Gestor del Proyecto </t>
  </si>
  <si>
    <t>xxxxx</t>
  </si>
  <si>
    <t>DEFINICIONES PARA PROBABILIDADES E IMPACTOS</t>
  </si>
  <si>
    <t>Escala</t>
  </si>
  <si>
    <t>Impacto sobre el Proyecto</t>
  </si>
  <si>
    <t>tiempo</t>
  </si>
  <si>
    <t>costo</t>
  </si>
  <si>
    <t>Alcance</t>
  </si>
  <si>
    <t>Prom.Impacto</t>
  </si>
  <si>
    <t>Calidad</t>
  </si>
  <si>
    <t>Muy Alto</t>
  </si>
  <si>
    <t>&gt;=</t>
  </si>
  <si>
    <t xml:space="preserve">Incumplimiento en la funcionalidad total de los entregables </t>
  </si>
  <si>
    <t>Alto</t>
  </si>
  <si>
    <t>&lt;=</t>
  </si>
  <si>
    <t xml:space="preserve">Deficiencia en la funcionalidad de los entregables </t>
  </si>
  <si>
    <t>Mediano</t>
  </si>
  <si>
    <t xml:space="preserve">Impacto sobre areas funcionales  de los entregables </t>
  </si>
  <si>
    <t>Bajo</t>
  </si>
  <si>
    <t xml:space="preserve">fallas en la funcionalidad de los entregables </t>
  </si>
  <si>
    <t>Muy bajo</t>
  </si>
  <si>
    <t>Ningun impacto sobre los entregables</t>
  </si>
  <si>
    <t xml:space="preserve">RUBRO PRESUPUESTAL </t>
  </si>
  <si>
    <t>UND</t>
  </si>
  <si>
    <t>CANT</t>
  </si>
  <si>
    <t>TIEMPO</t>
  </si>
  <si>
    <t>Vr UNITARIO</t>
  </si>
  <si>
    <t xml:space="preserve">Vr PARCIAL </t>
  </si>
  <si>
    <t xml:space="preserve">MES 01 </t>
  </si>
  <si>
    <t>MES 02</t>
  </si>
  <si>
    <t>MES 03</t>
  </si>
  <si>
    <t>MES 04</t>
  </si>
  <si>
    <t>MES 05</t>
  </si>
  <si>
    <t>MES 06</t>
  </si>
  <si>
    <t>MES 07</t>
  </si>
  <si>
    <t>MES 08</t>
  </si>
  <si>
    <t>MES 09</t>
  </si>
  <si>
    <t>MES 10</t>
  </si>
  <si>
    <t>MES 11</t>
  </si>
  <si>
    <t>MES 12</t>
  </si>
  <si>
    <t>MES 13</t>
  </si>
  <si>
    <t>MES 14</t>
  </si>
  <si>
    <t>MES 15</t>
  </si>
  <si>
    <t>MES 16</t>
  </si>
  <si>
    <t>MES 17</t>
  </si>
  <si>
    <t>MES 18</t>
  </si>
  <si>
    <t>MES 19</t>
  </si>
  <si>
    <t>MES 20</t>
  </si>
  <si>
    <t>MES 21</t>
  </si>
  <si>
    <t>MES 22</t>
  </si>
  <si>
    <t>MES 23</t>
  </si>
  <si>
    <t>MES 24</t>
  </si>
  <si>
    <t>MES 25</t>
  </si>
  <si>
    <t>MES 26</t>
  </si>
  <si>
    <t>MES 27</t>
  </si>
  <si>
    <t>MES 28</t>
  </si>
  <si>
    <t>MES 29</t>
  </si>
  <si>
    <t>MES 30</t>
  </si>
  <si>
    <t>MES 31</t>
  </si>
  <si>
    <t>MES 32</t>
  </si>
  <si>
    <t>MES 33</t>
  </si>
  <si>
    <t>MES 34</t>
  </si>
  <si>
    <t>MES 35</t>
  </si>
  <si>
    <t>MES 36</t>
  </si>
  <si>
    <t xml:space="preserve">SUMATORIA </t>
  </si>
  <si>
    <t xml:space="preserve">VERIFICACIÓN </t>
  </si>
  <si>
    <t xml:space="preserve">1.TALENO HUMANO </t>
  </si>
  <si>
    <t>SUB-TOTAL TALENTO HUMANO PLANEADO</t>
  </si>
  <si>
    <t>2.SERVICIOS</t>
  </si>
  <si>
    <t>SUB-TOTAL SERVICIOS PLANEADO</t>
  </si>
  <si>
    <t xml:space="preserve">3.ADQUISICIONES </t>
  </si>
  <si>
    <t>SUB-TOTAL ADQUISICIONES PLANEADO</t>
  </si>
  <si>
    <t xml:space="preserve">4.VIÁTICOS - TRANSPORTE </t>
  </si>
  <si>
    <t>SUB-TOTAL VIÁTICOS - TRANSPORTE PLANEADO</t>
  </si>
  <si>
    <t xml:space="preserve">5.IMPREVISTOS </t>
  </si>
  <si>
    <t>SUB-TOTAL IMPREVISTOS PLANEADO</t>
  </si>
  <si>
    <t xml:space="preserve">6.COSTOS LEGALES </t>
  </si>
  <si>
    <t>SUB-TOTAL COSTOS LEGALES PLANEADO</t>
  </si>
  <si>
    <t xml:space="preserve">7.COSTOS FINANCIEROS </t>
  </si>
  <si>
    <t>Gastos Financieros Gravamen Financiero</t>
  </si>
  <si>
    <t>%</t>
  </si>
  <si>
    <t>SUB-TOTAL COSTOS FINANCIEROS PLANEADO</t>
  </si>
  <si>
    <t xml:space="preserve">8.ADMINISTRACIÓN </t>
  </si>
  <si>
    <t>SUB-TOTAL ADMINISTRACIÓN PLANEADO</t>
  </si>
  <si>
    <t xml:space="preserve">9.FORTALECIMIENTO INSTITUCIONAL </t>
  </si>
  <si>
    <r>
      <t xml:space="preserve">TRANSFERENCIAS FORTALECIMIENTO INSTITUCIONAL </t>
    </r>
    <r>
      <rPr>
        <b/>
        <sz val="11"/>
        <color indexed="60"/>
        <rFont val="Calibri"/>
        <family val="2"/>
      </rPr>
      <t>(Aplica solo para Convenios)</t>
    </r>
  </si>
  <si>
    <t>SUB-TOTAL FORTALECIMIENTO INSTITUCIONAL PLANEADO</t>
  </si>
  <si>
    <t xml:space="preserve">TOTAL DE INVERSIÓN </t>
  </si>
  <si>
    <t>Listado de Riesgos: Gestión de Riesgos en Proyectos</t>
  </si>
  <si>
    <t>sector</t>
  </si>
  <si>
    <t>Caracteristica</t>
  </si>
  <si>
    <t>Ameneza/Oportunidad</t>
  </si>
  <si>
    <t>Fecha de Identificación</t>
  </si>
  <si>
    <t>Probabilidad de que suceda</t>
  </si>
  <si>
    <t>Tipo de Riesgo</t>
  </si>
  <si>
    <t>Categoría de Amenaza</t>
  </si>
  <si>
    <t>Categoria de Oportunidad</t>
  </si>
  <si>
    <t>Tipo de Impacto</t>
  </si>
  <si>
    <t>Puntuacion de Riesgo</t>
  </si>
  <si>
    <t>Valoración de Impacto</t>
  </si>
  <si>
    <t>Directo</t>
  </si>
  <si>
    <t>Indirecto</t>
  </si>
  <si>
    <t>Tiempo</t>
  </si>
  <si>
    <t>Costo</t>
  </si>
  <si>
    <t>Externo</t>
  </si>
  <si>
    <t>Entorno</t>
  </si>
  <si>
    <t xml:space="preserve">Licencias y Autorizaciones Ambientales </t>
  </si>
  <si>
    <t>Interno</t>
  </si>
  <si>
    <t>Mercado</t>
  </si>
  <si>
    <t>Estudio de Mercado</t>
  </si>
  <si>
    <t>Cliente</t>
  </si>
  <si>
    <t>Incertidumbre de requerimientos</t>
  </si>
  <si>
    <t>Ambiente Político</t>
  </si>
  <si>
    <t>Experiencias(RUP-Posicionamiento)</t>
  </si>
  <si>
    <t>Tecnología</t>
  </si>
  <si>
    <t xml:space="preserve">Disponibilidad </t>
  </si>
  <si>
    <t>Disponibilidad de servicios locales</t>
  </si>
  <si>
    <t>Fortalecimiento en la académia</t>
  </si>
  <si>
    <t>Entorno legal</t>
  </si>
  <si>
    <t xml:space="preserve">Recursos </t>
  </si>
  <si>
    <t>Disposicion de equipos y herramientas</t>
  </si>
  <si>
    <t>Organización_y_Gestión</t>
  </si>
  <si>
    <t>Ambiente Cultural</t>
  </si>
  <si>
    <t>Estabilidad laboral entre áreas de trabajo</t>
  </si>
  <si>
    <t>Catalogo de Riesgos de la Oficina Gestión Proyectos</t>
  </si>
  <si>
    <t>NIVEL 0 DE RBS</t>
  </si>
  <si>
    <t>NIVEL 1 DE RBS</t>
  </si>
  <si>
    <t>NIVEL 2 DE RBS</t>
  </si>
  <si>
    <t>NIVEL 3 DE RBS</t>
  </si>
  <si>
    <t>Fuentes de  Riesgo, Oficina Gestion Proyectos</t>
  </si>
  <si>
    <t>CONTRATANTE</t>
  </si>
  <si>
    <t>Áreas</t>
  </si>
  <si>
    <t>Referencia</t>
  </si>
  <si>
    <t>AMENAZAS/OPORTUNIDADES</t>
  </si>
  <si>
    <t>a1</t>
  </si>
  <si>
    <t>a2</t>
  </si>
  <si>
    <t>Sitios e instalaciones adecuadas para la ejecución del proyecto</t>
  </si>
  <si>
    <t>a3</t>
  </si>
  <si>
    <t>a4</t>
  </si>
  <si>
    <t>a5</t>
  </si>
  <si>
    <t>Orden Público</t>
  </si>
  <si>
    <t>a6</t>
  </si>
  <si>
    <t>a7</t>
  </si>
  <si>
    <t>m1</t>
  </si>
  <si>
    <t>m2</t>
  </si>
  <si>
    <t>m3</t>
  </si>
  <si>
    <t>Competencia</t>
  </si>
  <si>
    <t>c1</t>
  </si>
  <si>
    <t>Definición de requisitos y alcance del proyecto</t>
  </si>
  <si>
    <t>c2</t>
  </si>
  <si>
    <t>c3</t>
  </si>
  <si>
    <t>Condiciónes Financieras</t>
  </si>
  <si>
    <t>c4</t>
  </si>
  <si>
    <t>c5</t>
  </si>
  <si>
    <t>Complejidad de requisitos</t>
  </si>
  <si>
    <t>c6</t>
  </si>
  <si>
    <t>Claridad en su Legalizacion como organización</t>
  </si>
  <si>
    <t>c7</t>
  </si>
  <si>
    <t>Especificacion claras de las  actividades que permitan la descripcion del alcance</t>
  </si>
  <si>
    <t>c8</t>
  </si>
  <si>
    <t>Posibles cambios en requerimientos, alcance y/o objetivos del proyecto</t>
  </si>
  <si>
    <t>c9</t>
  </si>
  <si>
    <t>Comunicación clara y constante entre las partes</t>
  </si>
  <si>
    <t>CONTRATISTA</t>
  </si>
  <si>
    <t>Organización y Gestion</t>
  </si>
  <si>
    <t>og1</t>
  </si>
  <si>
    <t>Restricciones Financieras</t>
  </si>
  <si>
    <t>og2</t>
  </si>
  <si>
    <t>Apoyo de la Direccion</t>
  </si>
  <si>
    <t>og3</t>
  </si>
  <si>
    <t>Conflictos internos</t>
  </si>
  <si>
    <t>og4</t>
  </si>
  <si>
    <t>Fortalecimiento Institucional</t>
  </si>
  <si>
    <t>og5</t>
  </si>
  <si>
    <t>Estimacion de los riesgos del proyecto a traves de la información recolectada</t>
  </si>
  <si>
    <t>og6</t>
  </si>
  <si>
    <t>og7</t>
  </si>
  <si>
    <t>Experticia administrativa y de oficina GP</t>
  </si>
  <si>
    <t>og8</t>
  </si>
  <si>
    <t>Cultura dentro del área alboral</t>
  </si>
  <si>
    <t>og9</t>
  </si>
  <si>
    <t>Comunicación continua entre áreas</t>
  </si>
  <si>
    <t>og10</t>
  </si>
  <si>
    <t>Expectativas equívocas sobre los planes del proyecto</t>
  </si>
  <si>
    <t>t1</t>
  </si>
  <si>
    <t>Disponoibilidad de tecnología</t>
  </si>
  <si>
    <t>t2</t>
  </si>
  <si>
    <t>Limitaciones tecnológicas</t>
  </si>
  <si>
    <t>r1</t>
  </si>
  <si>
    <t>Mano de obra</t>
  </si>
  <si>
    <t>r2</t>
  </si>
  <si>
    <t>Personal Capacitado</t>
  </si>
  <si>
    <t>r3</t>
  </si>
  <si>
    <t>Subcontratación</t>
  </si>
  <si>
    <t>r4</t>
  </si>
  <si>
    <t>Asociaciones y Empresas Conjuntas</t>
  </si>
  <si>
    <t>r5</t>
  </si>
  <si>
    <t>Experiencia del personal</t>
  </si>
  <si>
    <t>r6</t>
  </si>
  <si>
    <t>Dispocision de recursos financieros</t>
  </si>
  <si>
    <t>r7</t>
  </si>
  <si>
    <t>r8</t>
  </si>
  <si>
    <t>Personal fijo administrativo y de ejecución</t>
  </si>
  <si>
    <t>r9</t>
  </si>
  <si>
    <t>Calidad de equipos y herramientas</t>
  </si>
  <si>
    <t>r10</t>
  </si>
  <si>
    <t>Tasas de cambio</t>
  </si>
  <si>
    <t>r11</t>
  </si>
  <si>
    <t>Estimaciones y pronósticos de costos erroneos</t>
  </si>
  <si>
    <t>Técnico</t>
  </si>
  <si>
    <t>Factible</t>
  </si>
  <si>
    <t>t3</t>
  </si>
  <si>
    <t>Viable</t>
  </si>
  <si>
    <t>t4</t>
  </si>
  <si>
    <t>Diseño, acorde a las capacidades de ejecucion</t>
  </si>
  <si>
    <t>t5</t>
  </si>
  <si>
    <t>Flexibilidad para resolver inconvenientes, imprevistos y dificultades</t>
  </si>
  <si>
    <t>t6</t>
  </si>
  <si>
    <t>Los componentes técnicos está lleno de diseño y características innecesarias</t>
  </si>
  <si>
    <t>t7</t>
  </si>
  <si>
    <t>Precio razonable del proyecto</t>
  </si>
  <si>
    <t>Claridad en su Legalización como entidad</t>
  </si>
  <si>
    <t>Especificación claras de las  actividades que permitan la descripción del alcance</t>
  </si>
  <si>
    <t>Posibles cambios en requerimientos, alcance  del proyecto</t>
  </si>
  <si>
    <t xml:space="preserve">Limitaciones </t>
  </si>
  <si>
    <t>tc1</t>
  </si>
  <si>
    <t>tc2</t>
  </si>
  <si>
    <t>tc3</t>
  </si>
  <si>
    <t>tc4</t>
  </si>
  <si>
    <t>tc5</t>
  </si>
  <si>
    <t>tc6</t>
  </si>
  <si>
    <t>tc7</t>
  </si>
  <si>
    <t>Observación:</t>
  </si>
  <si>
    <t>xxxxxx</t>
  </si>
  <si>
    <t>xxxxxxx</t>
  </si>
  <si>
    <t>Jefe Oficina Unidad para la Gestión de Alianzas Territoriales</t>
  </si>
  <si>
    <t>Vicerrector de Bienestar y Extensión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</si>
</sst>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 &quot;€&quot;_-;\-* #,##0.00\ &quot;€&quot;_-;_-* &quot;-&quot;??\ &quot;€&quot;_-;_-@_-"/>
    <numFmt numFmtId="171" formatCode="_(* #,##0.00_);_(* \(#,##0.00\);_(* &quot;-&quot;??_);_(@_)"/>
    <numFmt numFmtId="172" formatCode="dd/mm/yyyy;@"/>
    <numFmt numFmtId="173" formatCode="0.000"/>
    <numFmt numFmtId="174" formatCode="_-[$$-240A]* #,##0.00_-;\-[$$-240A]* #,##0.00_-;_-[$$-240A]* &quot;-&quot;??_-;_-@_-"/>
    <numFmt numFmtId="175" formatCode="0.0000"/>
    <numFmt numFmtId="176" formatCode="_-[$$-240A]* #,##0.000_-;\-[$$-240A]* #,##0.000_-;_-[$$-240A]* &quot;-&quot;??_-;_-@_-"/>
    <numFmt numFmtId="177" formatCode="&quot;$&quot;#,##0.00"/>
    <numFmt numFmtId="178" formatCode="&quot;$&quot;\ #,##0.00"/>
    <numFmt numFmtId="179" formatCode="_(&quot;$&quot;\ * #,##0_);_(&quot;$&quot;\ * \(#,##0\);_(&quot;$&quot;\ * &quot;-&quot;??_);_(@_)"/>
  </numFmts>
  <fonts count="95">
    <font>
      <sz val="11"/>
      <color theme="1"/>
      <name val="Calibri"/>
      <family val="2"/>
    </font>
    <font>
      <sz val="10"/>
      <color indexed="8"/>
      <name val="Arial"/>
      <family val="2"/>
    </font>
    <font>
      <b/>
      <sz val="9"/>
      <name val="Tahoma"/>
      <family val="2"/>
    </font>
    <font>
      <sz val="9"/>
      <name val="Tahoma"/>
      <family val="2"/>
    </font>
    <font>
      <b/>
      <sz val="9"/>
      <color indexed="8"/>
      <name val="Arial"/>
      <family val="2"/>
    </font>
    <font>
      <sz val="9"/>
      <color indexed="8"/>
      <name val="Arial"/>
      <family val="2"/>
    </font>
    <font>
      <b/>
      <sz val="9"/>
      <name val="Arial"/>
      <family val="2"/>
    </font>
    <font>
      <sz val="7"/>
      <color indexed="8"/>
      <name val="Arial"/>
      <family val="2"/>
    </font>
    <font>
      <b/>
      <sz val="9"/>
      <color indexed="10"/>
      <name val="Arial"/>
      <family val="2"/>
    </font>
    <font>
      <b/>
      <sz val="8"/>
      <name val="Arial"/>
      <family val="2"/>
    </font>
    <font>
      <b/>
      <sz val="11"/>
      <color indexed="6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6"/>
      <name val="Calibri"/>
      <family val="2"/>
    </font>
    <font>
      <b/>
      <sz val="12"/>
      <color indexed="63"/>
      <name val="Arial"/>
      <family val="2"/>
    </font>
    <font>
      <b/>
      <sz val="16"/>
      <color indexed="56"/>
      <name val="Calibri"/>
      <family val="2"/>
    </font>
    <font>
      <b/>
      <sz val="10"/>
      <color indexed="8"/>
      <name val="Arial"/>
      <family val="2"/>
    </font>
    <font>
      <sz val="10"/>
      <color indexed="8"/>
      <name val="Calibri"/>
      <family val="2"/>
    </font>
    <font>
      <sz val="8"/>
      <color indexed="8"/>
      <name val="Arial"/>
      <family val="2"/>
    </font>
    <font>
      <sz val="7"/>
      <color indexed="9"/>
      <name val="Arial"/>
      <family val="2"/>
    </font>
    <font>
      <b/>
      <sz val="8"/>
      <color indexed="8"/>
      <name val="Arial"/>
      <family val="2"/>
    </font>
    <font>
      <b/>
      <sz val="14"/>
      <color indexed="8"/>
      <name val="Calibri"/>
      <family val="2"/>
    </font>
    <font>
      <b/>
      <sz val="8"/>
      <color indexed="8"/>
      <name val="Calibri"/>
      <family val="2"/>
    </font>
    <font>
      <b/>
      <sz val="20"/>
      <color indexed="8"/>
      <name val="Calibri"/>
      <family val="2"/>
    </font>
    <font>
      <sz val="9"/>
      <color indexed="22"/>
      <name val="Arial"/>
      <family val="2"/>
    </font>
    <font>
      <b/>
      <sz val="9"/>
      <color indexed="57"/>
      <name val="Arial"/>
      <family val="2"/>
    </font>
    <font>
      <b/>
      <sz val="9"/>
      <color indexed="55"/>
      <name val="Arial"/>
      <family val="2"/>
    </font>
    <font>
      <sz val="11"/>
      <color indexed="8"/>
      <name val="Arial"/>
      <family val="2"/>
    </font>
    <font>
      <sz val="12"/>
      <color indexed="9"/>
      <name val="Arial"/>
      <family val="2"/>
    </font>
    <font>
      <b/>
      <sz val="9"/>
      <color indexed="60"/>
      <name val="Arial"/>
      <family val="2"/>
    </font>
    <font>
      <sz val="11"/>
      <color indexed="9"/>
      <name val="Arial"/>
      <family val="2"/>
    </font>
    <font>
      <sz val="28"/>
      <color indexed="8"/>
      <name val="Calibri"/>
      <family val="2"/>
    </font>
    <font>
      <b/>
      <sz val="28"/>
      <color indexed="8"/>
      <name val="Calibri"/>
      <family val="2"/>
    </font>
    <font>
      <b/>
      <sz val="16"/>
      <color indexed="8"/>
      <name val="Calibri"/>
      <family val="2"/>
    </font>
    <font>
      <b/>
      <sz val="16"/>
      <color indexed="23"/>
      <name val="Calibri"/>
      <family val="2"/>
    </font>
    <font>
      <sz val="8"/>
      <name val="Segoe UI"/>
      <family val="2"/>
    </font>
    <font>
      <sz val="10"/>
      <color theme="1"/>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rgb="FF222222"/>
      <name val="Arial"/>
      <family val="2"/>
    </font>
    <font>
      <b/>
      <sz val="16"/>
      <color theme="3"/>
      <name val="Calibri"/>
      <family val="2"/>
    </font>
    <font>
      <b/>
      <sz val="10"/>
      <color theme="1"/>
      <name val="Arial"/>
      <family val="2"/>
    </font>
    <font>
      <sz val="10"/>
      <color theme="1"/>
      <name val="Calibri"/>
      <family val="2"/>
    </font>
    <font>
      <sz val="9"/>
      <color theme="1"/>
      <name val="Arial"/>
      <family val="2"/>
    </font>
    <font>
      <sz val="8"/>
      <color theme="1"/>
      <name val="Arial"/>
      <family val="2"/>
    </font>
    <font>
      <sz val="7"/>
      <color theme="0"/>
      <name val="Arial"/>
      <family val="2"/>
    </font>
    <font>
      <sz val="7"/>
      <color theme="1"/>
      <name val="Arial"/>
      <family val="2"/>
    </font>
    <font>
      <b/>
      <sz val="9"/>
      <color theme="1"/>
      <name val="Arial"/>
      <family val="2"/>
    </font>
    <font>
      <b/>
      <sz val="8"/>
      <color theme="1"/>
      <name val="Arial"/>
      <family val="2"/>
    </font>
    <font>
      <b/>
      <sz val="14"/>
      <color theme="1"/>
      <name val="Calibri"/>
      <family val="2"/>
    </font>
    <font>
      <b/>
      <sz val="8"/>
      <color theme="1"/>
      <name val="Calibri"/>
      <family val="2"/>
    </font>
    <font>
      <b/>
      <sz val="20"/>
      <color theme="1"/>
      <name val="Calibri"/>
      <family val="2"/>
    </font>
    <font>
      <sz val="11"/>
      <color theme="0"/>
      <name val="Arial"/>
      <family val="2"/>
    </font>
    <font>
      <b/>
      <sz val="9"/>
      <color rgb="FFC00000"/>
      <name val="Arial"/>
      <family val="2"/>
    </font>
    <font>
      <sz val="12"/>
      <color theme="0"/>
      <name val="Arial"/>
      <family val="2"/>
    </font>
    <font>
      <sz val="11"/>
      <color theme="1"/>
      <name val="Arial"/>
      <family val="2"/>
    </font>
    <font>
      <b/>
      <sz val="9"/>
      <color theme="6" tint="-0.24993999302387238"/>
      <name val="Arial"/>
      <family val="2"/>
    </font>
    <font>
      <b/>
      <sz val="9"/>
      <color theme="0" tint="-0.24993999302387238"/>
      <name val="Arial"/>
      <family val="2"/>
    </font>
    <font>
      <sz val="9"/>
      <color theme="0" tint="-0.149959996342659"/>
      <name val="Arial"/>
      <family val="2"/>
    </font>
    <font>
      <sz val="28"/>
      <color theme="1"/>
      <name val="Calibri"/>
      <family val="2"/>
    </font>
    <font>
      <b/>
      <sz val="28"/>
      <color theme="1"/>
      <name val="Calibri"/>
      <family val="2"/>
    </font>
    <font>
      <b/>
      <sz val="16"/>
      <color theme="1"/>
      <name val="Calibri"/>
      <family val="2"/>
    </font>
    <font>
      <b/>
      <sz val="16"/>
      <color theme="0" tint="-0.49994000792503357"/>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tint="-0.24993999302387238"/>
        <bgColor indexed="64"/>
      </patternFill>
    </fill>
    <fill>
      <patternFill patternType="solid">
        <fgColor indexed="9"/>
        <bgColor indexed="64"/>
      </patternFill>
    </fill>
    <fill>
      <patternFill patternType="solid">
        <fgColor theme="3"/>
        <bgColor indexed="64"/>
      </patternFill>
    </fill>
    <fill>
      <patternFill patternType="solid">
        <fgColor theme="0" tint="-0.149959996342659"/>
        <bgColor indexed="64"/>
      </patternFill>
    </fill>
    <fill>
      <patternFill patternType="solid">
        <fgColor theme="4" tint="-0.24993999302387238"/>
        <bgColor indexed="64"/>
      </patternFill>
    </fill>
    <fill>
      <patternFill patternType="solid">
        <fgColor theme="2" tint="-0.49994000792503357"/>
        <bgColor indexed="64"/>
      </patternFill>
    </fill>
    <fill>
      <patternFill patternType="solid">
        <fgColor indexed="11"/>
        <bgColor indexed="64"/>
      </patternFill>
    </fill>
    <fill>
      <patternFill patternType="solid">
        <fgColor theme="6" tint="0.5999600291252136"/>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style="thin"/>
      <bottom style="thin"/>
    </border>
    <border>
      <left style="thin">
        <color indexed="9"/>
      </left>
      <right style="thin"/>
      <top style="thin"/>
      <bottom style="thin"/>
    </border>
    <border>
      <left style="thin"/>
      <right style="thin">
        <color indexed="9"/>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9"/>
      </left>
      <right>
        <color indexed="63"/>
      </right>
      <top>
        <color indexed="63"/>
      </top>
      <bottom>
        <color indexed="63"/>
      </bottom>
    </border>
    <border>
      <left style="dashed">
        <color theme="6" tint="-0.49994000792503357"/>
      </left>
      <right>
        <color indexed="63"/>
      </right>
      <top style="dashed">
        <color theme="6" tint="-0.49994000792503357"/>
      </top>
      <bottom style="dashed">
        <color theme="6" tint="-0.49994000792503357"/>
      </bottom>
    </border>
    <border>
      <left style="dashed">
        <color theme="6" tint="-0.49994000792503357"/>
      </left>
      <right style="dashed">
        <color theme="6" tint="-0.49994000792503357"/>
      </right>
      <top style="dashed">
        <color theme="6" tint="-0.49994000792503357"/>
      </top>
      <bottom style="dashed">
        <color theme="6" tint="-0.49994000792503357"/>
      </bottom>
    </border>
    <border>
      <left style="dashed">
        <color theme="6" tint="-0.49994000792503357"/>
      </left>
      <right style="dashed">
        <color theme="6" tint="-0.49994000792503357"/>
      </right>
      <top style="dashed">
        <color theme="6" tint="-0.49994000792503357"/>
      </top>
      <bottom style="medium"/>
    </border>
    <border>
      <left style="dashed">
        <color theme="6" tint="-0.49994000792503357"/>
      </left>
      <right style="dashed">
        <color theme="6" tint="-0.49994000792503357"/>
      </right>
      <top>
        <color indexed="63"/>
      </top>
      <bottom style="dashed">
        <color theme="6" tint="-0.49994000792503357"/>
      </bottom>
    </border>
    <border>
      <left style="dashed">
        <color theme="6" tint="-0.49994000792503357"/>
      </left>
      <right style="dashed">
        <color theme="6" tint="-0.49994000792503357"/>
      </right>
      <top style="dashed">
        <color theme="6" tint="-0.49994000792503357"/>
      </top>
      <bottom>
        <color indexed="63"/>
      </bottom>
    </border>
    <border>
      <left style="dashed">
        <color theme="6" tint="-0.49994000792503357"/>
      </left>
      <right style="dashed">
        <color theme="6" tint="-0.49994000792503357"/>
      </right>
      <top>
        <color indexed="63"/>
      </top>
      <bottom>
        <color indexed="63"/>
      </bottom>
    </border>
    <border>
      <left>
        <color indexed="63"/>
      </left>
      <right style="dashed">
        <color theme="6" tint="-0.49994000792503357"/>
      </right>
      <top>
        <color indexed="63"/>
      </top>
      <bottom style="dashed">
        <color theme="6" tint="-0.49994000792503357"/>
      </bottom>
    </border>
    <border>
      <left style="dashed">
        <color theme="6" tint="-0.49994000792503357"/>
      </left>
      <right style="dashed">
        <color theme="6" tint="-0.49994000792503357"/>
      </right>
      <top>
        <color indexed="63"/>
      </top>
      <bottom style="medium"/>
    </border>
    <border>
      <left>
        <color indexed="63"/>
      </left>
      <right style="dashed">
        <color theme="6" tint="-0.49994000792503357"/>
      </right>
      <top>
        <color indexed="63"/>
      </top>
      <bottom>
        <color indexed="63"/>
      </bottom>
    </border>
    <border>
      <left style="dashed">
        <color theme="6" tint="-0.49994000792503357"/>
      </left>
      <right style="dashed">
        <color theme="6" tint="-0.49994000792503357"/>
      </right>
      <top style="medium"/>
      <bottom style="dashed">
        <color theme="6" tint="-0.49994000792503357"/>
      </bottom>
    </border>
    <border>
      <left>
        <color indexed="63"/>
      </left>
      <right>
        <color indexed="63"/>
      </right>
      <top>
        <color indexed="63"/>
      </top>
      <bottom style="dashed">
        <color theme="6" tint="-0.49994000792503357"/>
      </bottom>
    </border>
    <border>
      <left style="medium"/>
      <right style="hair"/>
      <top style="medium"/>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medium"/>
      <right>
        <color indexed="63"/>
      </right>
      <top style="medium"/>
      <bottom style="hair"/>
    </border>
    <border>
      <left>
        <color indexed="63"/>
      </left>
      <right>
        <color indexed="63"/>
      </right>
      <top style="medium"/>
      <bottom style="hair"/>
    </border>
    <border>
      <left style="medium"/>
      <right style="medium"/>
      <top style="medium"/>
      <bottom style="hair"/>
    </border>
    <border>
      <left style="medium"/>
      <right style="hair"/>
      <top style="thin"/>
      <bottom style="hair"/>
    </border>
    <border>
      <left style="hair"/>
      <right style="hair"/>
      <top style="thin"/>
      <bottom style="hair"/>
    </border>
    <border>
      <left style="hair"/>
      <right style="medium"/>
      <top style="thin"/>
      <bottom style="hair"/>
    </border>
    <border>
      <left style="medium"/>
      <right>
        <color indexed="63"/>
      </right>
      <top style="hair"/>
      <bottom style="hair"/>
    </border>
    <border>
      <left>
        <color indexed="63"/>
      </left>
      <right>
        <color indexed="63"/>
      </right>
      <top style="hair"/>
      <bottom style="hair"/>
    </border>
    <border>
      <left style="medium"/>
      <right style="medium"/>
      <top style="hair"/>
      <bottom style="hair"/>
    </border>
    <border>
      <left style="hair"/>
      <right style="hair"/>
      <top style="hair"/>
      <bottom style="hair"/>
    </border>
    <border>
      <left style="hair"/>
      <right style="medium"/>
      <top style="hair"/>
      <bottom style="hair"/>
    </border>
    <border>
      <left style="medium"/>
      <right style="hair"/>
      <top style="hair"/>
      <bottom style="hair"/>
    </border>
    <border>
      <left style="medium"/>
      <right>
        <color indexed="63"/>
      </right>
      <top style="hair"/>
      <bottom>
        <color indexed="63"/>
      </bottom>
    </border>
    <border>
      <left>
        <color indexed="63"/>
      </left>
      <right>
        <color indexed="63"/>
      </right>
      <top style="hair"/>
      <bottom>
        <color indexed="63"/>
      </bottom>
    </border>
    <border>
      <left style="medium"/>
      <right>
        <color indexed="63"/>
      </right>
      <top>
        <color indexed="63"/>
      </top>
      <bottom style="hair"/>
    </border>
    <border>
      <left>
        <color indexed="63"/>
      </left>
      <right>
        <color indexed="63"/>
      </right>
      <top>
        <color indexed="63"/>
      </top>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style="hair"/>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thin"/>
      <bottom style="thin"/>
    </border>
    <border>
      <left style="dashed">
        <color theme="6" tint="-0.49994000792503357"/>
      </left>
      <right>
        <color indexed="63"/>
      </right>
      <top style="dashed">
        <color theme="6" tint="-0.49994000792503357"/>
      </top>
      <bottom style="medium"/>
    </border>
    <border>
      <left>
        <color indexed="63"/>
      </left>
      <right>
        <color indexed="63"/>
      </right>
      <top style="dashed">
        <color theme="6" tint="-0.49994000792503357"/>
      </top>
      <bottom style="medium"/>
    </border>
    <border>
      <left>
        <color indexed="63"/>
      </left>
      <right style="dashed">
        <color theme="6" tint="-0.49994000792503357"/>
      </right>
      <top style="medium"/>
      <bottom style="medium"/>
    </border>
    <border>
      <left style="dashed">
        <color theme="6" tint="-0.49994000792503357"/>
      </left>
      <right>
        <color indexed="63"/>
      </right>
      <top style="medium"/>
      <bottom style="medium"/>
    </border>
    <border>
      <left>
        <color indexed="63"/>
      </left>
      <right style="dashed">
        <color theme="6" tint="-0.49994000792503357"/>
      </right>
      <top style="dashed">
        <color theme="6" tint="-0.49994000792503357"/>
      </top>
      <bottom style="medium"/>
    </border>
    <border>
      <left>
        <color indexed="63"/>
      </left>
      <right>
        <color indexed="63"/>
      </right>
      <top style="dashed">
        <color theme="6" tint="-0.49994000792503357"/>
      </top>
      <bottom style="dashed">
        <color theme="6" tint="-0.49994000792503357"/>
      </bottom>
    </border>
    <border>
      <left>
        <color indexed="63"/>
      </left>
      <right style="dashed">
        <color theme="6" tint="-0.49994000792503357"/>
      </right>
      <top style="dashed">
        <color theme="6" tint="-0.49994000792503357"/>
      </top>
      <bottom style="dashed">
        <color theme="6" tint="-0.49994000792503357"/>
      </bottom>
    </border>
    <border>
      <left style="dashed">
        <color theme="6" tint="-0.49994000792503357"/>
      </left>
      <right style="medium">
        <color theme="6" tint="0.39998000860214233"/>
      </right>
      <top>
        <color indexed="63"/>
      </top>
      <bottom style="dashed">
        <color theme="6" tint="-0.49994000792503357"/>
      </bottom>
    </border>
    <border>
      <left style="medium">
        <color theme="6" tint="0.39998000860214233"/>
      </left>
      <right style="medium">
        <color theme="6" tint="0.39998000860214233"/>
      </right>
      <top>
        <color indexed="63"/>
      </top>
      <bottom style="dashed">
        <color theme="6" tint="-0.49994000792503357"/>
      </bottom>
    </border>
    <border>
      <left>
        <color indexed="63"/>
      </left>
      <right style="medium"/>
      <top>
        <color indexed="63"/>
      </top>
      <bottom style="medium"/>
    </border>
    <border>
      <left>
        <color indexed="63"/>
      </left>
      <right>
        <color indexed="63"/>
      </right>
      <top style="medium"/>
      <bottom>
        <color indexed="63"/>
      </bottom>
    </border>
    <border>
      <left style="dashed">
        <color theme="6" tint="-0.49994000792503357"/>
      </left>
      <right>
        <color indexed="63"/>
      </right>
      <top style="medium"/>
      <bottom style="dashed">
        <color theme="6" tint="-0.49994000792503357"/>
      </bottom>
    </border>
    <border>
      <left>
        <color indexed="63"/>
      </left>
      <right>
        <color indexed="63"/>
      </right>
      <top style="medium"/>
      <bottom style="dashed">
        <color theme="6" tint="-0.49994000792503357"/>
      </bottom>
    </border>
    <border>
      <left>
        <color indexed="63"/>
      </left>
      <right style="dashed">
        <color theme="6" tint="-0.49994000792503357"/>
      </right>
      <top style="medium"/>
      <bottom style="dashed">
        <color theme="6" tint="-0.49994000792503357"/>
      </bottom>
    </border>
    <border>
      <left style="medium"/>
      <right style="dashed">
        <color theme="6" tint="-0.49994000792503357"/>
      </right>
      <top style="medium"/>
      <bottom style="medium"/>
    </border>
    <border>
      <left style="dashed">
        <color theme="6" tint="-0.49994000792503357"/>
      </left>
      <right style="dashed">
        <color theme="6" tint="-0.49994000792503357"/>
      </right>
      <top style="medium"/>
      <bottom style="medium"/>
    </border>
    <border>
      <left style="dashed">
        <color theme="6" tint="-0.49994000792503357"/>
      </left>
      <right style="medium"/>
      <top style="medium"/>
      <bottom style="medium"/>
    </border>
    <border>
      <left style="thin">
        <color theme="6" tint="0.39998000860214233"/>
      </left>
      <right>
        <color indexed="63"/>
      </right>
      <top style="medium"/>
      <bottom style="medium"/>
    </border>
    <border>
      <left>
        <color indexed="63"/>
      </left>
      <right style="thin">
        <color theme="6" tint="0.39998000860214233"/>
      </right>
      <top style="medium"/>
      <bottom style="medium"/>
    </border>
    <border>
      <left style="dashed">
        <color theme="6" tint="-0.49994000792503357"/>
      </left>
      <right>
        <color indexed="63"/>
      </right>
      <top style="medium"/>
      <bottom>
        <color indexed="63"/>
      </bottom>
    </border>
    <border>
      <left>
        <color indexed="63"/>
      </left>
      <right style="dashed">
        <color theme="6" tint="-0.49994000792503357"/>
      </right>
      <top style="medium"/>
      <bottom>
        <color indexed="63"/>
      </bottom>
    </border>
    <border>
      <left style="dashed">
        <color theme="6" tint="-0.49994000792503357"/>
      </left>
      <right>
        <color indexed="63"/>
      </right>
      <top>
        <color indexed="63"/>
      </top>
      <bottom style="dashed">
        <color theme="6" tint="-0.49994000792503357"/>
      </bottom>
    </border>
    <border>
      <left>
        <color indexed="63"/>
      </left>
      <right style="medium"/>
      <top style="medium"/>
      <bottom style="medium"/>
    </border>
    <border>
      <left style="medium"/>
      <right>
        <color indexed="63"/>
      </right>
      <top style="dashed">
        <color theme="6" tint="-0.49994000792503357"/>
      </top>
      <bottom style="dashed">
        <color theme="6" tint="-0.49994000792503357"/>
      </bottom>
    </border>
    <border>
      <left>
        <color indexed="63"/>
      </left>
      <right style="medium"/>
      <top style="dashed">
        <color theme="6" tint="-0.49994000792503357"/>
      </top>
      <bottom style="dashed">
        <color theme="6" tint="-0.49994000792503357"/>
      </bottom>
    </border>
    <border>
      <left style="dashed">
        <color theme="6" tint="-0.49994000792503357"/>
      </left>
      <right>
        <color indexed="63"/>
      </right>
      <top style="dashed">
        <color theme="6" tint="-0.49994000792503357"/>
      </top>
      <bottom>
        <color indexed="63"/>
      </bottom>
    </border>
    <border>
      <left>
        <color indexed="63"/>
      </left>
      <right style="medium"/>
      <top style="dashed">
        <color theme="6" tint="-0.49994000792503357"/>
      </top>
      <bottom>
        <color indexed="63"/>
      </bottom>
    </border>
    <border>
      <left style="dashed">
        <color theme="6" tint="-0.49994000792503357"/>
      </left>
      <right>
        <color indexed="63"/>
      </right>
      <top>
        <color indexed="63"/>
      </top>
      <bottom style="medium"/>
    </border>
    <border>
      <left style="thin"/>
      <right>
        <color indexed="63"/>
      </right>
      <top style="dashed">
        <color theme="6" tint="-0.49994000792503357"/>
      </top>
      <bottom style="medium"/>
    </border>
    <border>
      <left>
        <color indexed="63"/>
      </left>
      <right style="medium"/>
      <top style="dashed">
        <color theme="6" tint="-0.49994000792503357"/>
      </top>
      <bottom style="medium"/>
    </border>
    <border>
      <left style="thin"/>
      <right>
        <color indexed="63"/>
      </right>
      <top style="medium"/>
      <bottom style="medium"/>
    </border>
    <border>
      <left style="medium"/>
      <right>
        <color indexed="63"/>
      </right>
      <top style="dashed">
        <color theme="6" tint="-0.49994000792503357"/>
      </top>
      <bottom>
        <color indexed="63"/>
      </bottom>
    </border>
    <border>
      <left>
        <color indexed="63"/>
      </left>
      <right>
        <color indexed="63"/>
      </right>
      <top style="dashed">
        <color theme="6" tint="-0.49994000792503357"/>
      </top>
      <bottom>
        <color indexed="63"/>
      </bottom>
    </border>
    <border>
      <left>
        <color indexed="63"/>
      </left>
      <right style="thin"/>
      <top style="dashed">
        <color theme="6" tint="-0.49994000792503357"/>
      </top>
      <bottom>
        <color indexed="63"/>
      </bottom>
    </border>
    <border>
      <left>
        <color indexed="63"/>
      </left>
      <right style="thin"/>
      <top>
        <color indexed="63"/>
      </top>
      <bottom style="medium"/>
    </border>
    <border>
      <left style="dashed">
        <color theme="6" tint="-0.49994000792503357"/>
      </left>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30" borderId="0" applyNumberFormat="0" applyBorder="0" applyAlignment="0" applyProtection="0"/>
    <xf numFmtId="171" fontId="0" fillId="0" borderId="0" applyFont="0" applyFill="0" applyBorder="0" applyAlignment="0" applyProtection="0"/>
    <xf numFmtId="41" fontId="52" fillId="0" borderId="0" applyFont="0" applyFill="0" applyBorder="0" applyAlignment="0" applyProtection="0"/>
    <xf numFmtId="170" fontId="52" fillId="0" borderId="0" applyFont="0" applyFill="0" applyBorder="0" applyAlignment="0" applyProtection="0"/>
    <xf numFmtId="42" fontId="52" fillId="0" borderId="0" applyFont="0" applyFill="0" applyBorder="0" applyAlignment="0" applyProtection="0"/>
    <xf numFmtId="170" fontId="0" fillId="0" borderId="0" applyFont="0" applyFill="0" applyBorder="0" applyAlignment="0" applyProtection="0"/>
    <xf numFmtId="0" fontId="6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370">
    <xf numFmtId="0" fontId="0" fillId="0" borderId="0" xfId="0" applyFont="1" applyAlignment="1">
      <alignment/>
    </xf>
    <xf numFmtId="0" fontId="56" fillId="33" borderId="10" xfId="0" applyFont="1" applyFill="1" applyBorder="1" applyAlignment="1">
      <alignment horizontal="center"/>
    </xf>
    <xf numFmtId="0" fontId="56" fillId="33" borderId="11" xfId="0" applyFont="1" applyFill="1" applyBorder="1" applyAlignment="1">
      <alignment horizontal="center"/>
    </xf>
    <xf numFmtId="0" fontId="56" fillId="33" borderId="12" xfId="0" applyFont="1" applyFill="1" applyBorder="1" applyAlignment="1">
      <alignment horizontal="center"/>
    </xf>
    <xf numFmtId="0" fontId="56" fillId="33" borderId="13" xfId="0" applyFont="1" applyFill="1" applyBorder="1" applyAlignment="1">
      <alignment horizontal="center"/>
    </xf>
    <xf numFmtId="0" fontId="69" fillId="34" borderId="14" xfId="0" applyFont="1" applyFill="1" applyBorder="1" applyAlignment="1">
      <alignment horizontal="center"/>
    </xf>
    <xf numFmtId="0" fontId="69" fillId="34" borderId="15" xfId="0" applyFont="1" applyFill="1" applyBorder="1" applyAlignment="1">
      <alignment horizontal="center" vertical="top" wrapText="1"/>
    </xf>
    <xf numFmtId="0" fontId="29" fillId="0" borderId="16" xfId="0" applyFont="1" applyBorder="1" applyAlignment="1">
      <alignment vertical="center"/>
    </xf>
    <xf numFmtId="0" fontId="69" fillId="0" borderId="17" xfId="0" applyFont="1" applyBorder="1" applyAlignment="1">
      <alignment vertical="center"/>
    </xf>
    <xf numFmtId="0" fontId="0" fillId="0" borderId="13" xfId="0" applyBorder="1" applyAlignment="1">
      <alignment horizontal="center"/>
    </xf>
    <xf numFmtId="0" fontId="0" fillId="0" borderId="14" xfId="0" applyBorder="1" applyAlignment="1">
      <alignment/>
    </xf>
    <xf numFmtId="0" fontId="29" fillId="0" borderId="18" xfId="0" applyFont="1" applyBorder="1" applyAlignment="1">
      <alignment vertical="center"/>
    </xf>
    <xf numFmtId="0" fontId="29" fillId="0" borderId="19" xfId="0" applyFont="1" applyBorder="1" applyAlignment="1">
      <alignment vertical="center"/>
    </xf>
    <xf numFmtId="0" fontId="69" fillId="0" borderId="20" xfId="0" applyFont="1" applyBorder="1" applyAlignment="1">
      <alignment vertical="center"/>
    </xf>
    <xf numFmtId="0" fontId="29" fillId="0" borderId="17" xfId="0" applyFont="1" applyBorder="1" applyAlignment="1">
      <alignment vertical="center"/>
    </xf>
    <xf numFmtId="0" fontId="0" fillId="0" borderId="15" xfId="0" applyBorder="1" applyAlignment="1">
      <alignment horizontal="center"/>
    </xf>
    <xf numFmtId="0" fontId="69" fillId="0" borderId="18" xfId="0" applyFont="1" applyBorder="1" applyAlignment="1">
      <alignment vertical="center"/>
    </xf>
    <xf numFmtId="0" fontId="29" fillId="0" borderId="0" xfId="0" applyFont="1" applyAlignment="1">
      <alignment vertical="center"/>
    </xf>
    <xf numFmtId="0" fontId="0" fillId="0" borderId="14" xfId="0" applyBorder="1" applyAlignment="1">
      <alignment horizontal="center"/>
    </xf>
    <xf numFmtId="0" fontId="69" fillId="0" borderId="0" xfId="0" applyFont="1" applyAlignment="1">
      <alignment vertical="center"/>
    </xf>
    <xf numFmtId="9" fontId="0" fillId="0" borderId="14" xfId="0" applyNumberFormat="1" applyBorder="1" applyAlignment="1">
      <alignment horizontal="center"/>
    </xf>
    <xf numFmtId="9" fontId="0" fillId="0" borderId="14" xfId="0" applyNumberFormat="1" applyBorder="1" applyAlignment="1">
      <alignment/>
    </xf>
    <xf numFmtId="0" fontId="0" fillId="0" borderId="0" xfId="0" applyAlignment="1">
      <alignment horizontal="center"/>
    </xf>
    <xf numFmtId="0" fontId="56" fillId="33" borderId="15" xfId="0" applyFont="1" applyFill="1" applyBorder="1" applyAlignment="1">
      <alignment horizontal="center"/>
    </xf>
    <xf numFmtId="0" fontId="0" fillId="0" borderId="21" xfId="0" applyBorder="1" applyAlignment="1">
      <alignment/>
    </xf>
    <xf numFmtId="0" fontId="70" fillId="0" borderId="0" xfId="0" applyFont="1" applyAlignment="1">
      <alignment wrapText="1"/>
    </xf>
    <xf numFmtId="0" fontId="0" fillId="35" borderId="0" xfId="0" applyFill="1" applyAlignment="1" applyProtection="1">
      <alignment/>
      <protection locked="0"/>
    </xf>
    <xf numFmtId="0" fontId="0" fillId="35" borderId="0" xfId="0" applyFill="1" applyAlignment="1" applyProtection="1">
      <alignment horizontal="center" vertical="center"/>
      <protection locked="0"/>
    </xf>
    <xf numFmtId="173" fontId="0" fillId="35" borderId="0" xfId="0" applyNumberFormat="1" applyFill="1" applyAlignment="1" applyProtection="1">
      <alignment horizontal="right" vertical="center"/>
      <protection locked="0"/>
    </xf>
    <xf numFmtId="173" fontId="0" fillId="35" borderId="0" xfId="0" applyNumberFormat="1" applyFill="1" applyAlignment="1" applyProtection="1">
      <alignment/>
      <protection locked="0"/>
    </xf>
    <xf numFmtId="0" fontId="71" fillId="35" borderId="0" xfId="0" applyFont="1" applyFill="1" applyAlignment="1" applyProtection="1">
      <alignment/>
      <protection locked="0"/>
    </xf>
    <xf numFmtId="0" fontId="53" fillId="36" borderId="14" xfId="0" applyFont="1" applyFill="1" applyBorder="1" applyAlignment="1" applyProtection="1">
      <alignment horizontal="center"/>
      <protection locked="0"/>
    </xf>
    <xf numFmtId="0" fontId="0" fillId="35" borderId="14" xfId="0" applyFill="1" applyBorder="1" applyAlignment="1" applyProtection="1">
      <alignment/>
      <protection locked="0"/>
    </xf>
    <xf numFmtId="14" fontId="0" fillId="35" borderId="14" xfId="0" applyNumberFormat="1" applyFill="1" applyBorder="1" applyAlignment="1" applyProtection="1">
      <alignment/>
      <protection locked="0"/>
    </xf>
    <xf numFmtId="9" fontId="0" fillId="35" borderId="14" xfId="55" applyFont="1" applyFill="1" applyBorder="1" applyAlignment="1" applyProtection="1">
      <alignment/>
      <protection locked="0"/>
    </xf>
    <xf numFmtId="0" fontId="0" fillId="35" borderId="14" xfId="0" applyFill="1" applyBorder="1" applyAlignment="1">
      <alignment/>
    </xf>
    <xf numFmtId="0" fontId="0" fillId="35" borderId="14" xfId="0" applyFill="1" applyBorder="1" applyAlignment="1">
      <alignment horizontal="center" vertical="center"/>
    </xf>
    <xf numFmtId="173" fontId="0" fillId="35" borderId="14" xfId="0" applyNumberFormat="1" applyFill="1" applyBorder="1" applyAlignment="1">
      <alignment horizontal="right" vertical="center"/>
    </xf>
    <xf numFmtId="173" fontId="0" fillId="35" borderId="14" xfId="0" applyNumberFormat="1" applyFill="1" applyBorder="1"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69" fillId="0" borderId="0" xfId="0" applyFont="1" applyAlignment="1" applyProtection="1">
      <alignment/>
      <protection locked="0"/>
    </xf>
    <xf numFmtId="0" fontId="69"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16" borderId="0" xfId="0" applyFill="1" applyAlignment="1" applyProtection="1">
      <alignment/>
      <protection locked="0"/>
    </xf>
    <xf numFmtId="0" fontId="52" fillId="37" borderId="0" xfId="0" applyFont="1" applyFill="1" applyAlignment="1" applyProtection="1">
      <alignment vertical="center" wrapText="1"/>
      <protection locked="0"/>
    </xf>
    <xf numFmtId="0" fontId="72" fillId="0" borderId="0" xfId="0" applyFont="1" applyAlignment="1" applyProtection="1">
      <alignment vertical="center"/>
      <protection locked="0"/>
    </xf>
    <xf numFmtId="0" fontId="73" fillId="0" borderId="0" xfId="0" applyFont="1" applyAlignment="1" applyProtection="1">
      <alignment vertical="center"/>
      <protection locked="0"/>
    </xf>
    <xf numFmtId="0" fontId="74" fillId="0" borderId="22" xfId="0" applyFont="1" applyBorder="1" applyAlignment="1">
      <alignment vertical="top"/>
    </xf>
    <xf numFmtId="0" fontId="74" fillId="0" borderId="23" xfId="0" applyFont="1" applyBorder="1" applyAlignment="1">
      <alignment vertical="top"/>
    </xf>
    <xf numFmtId="0" fontId="74" fillId="0" borderId="24" xfId="0" applyFont="1" applyBorder="1" applyAlignment="1">
      <alignment vertical="top"/>
    </xf>
    <xf numFmtId="0" fontId="74" fillId="0" borderId="25" xfId="0" applyFont="1" applyBorder="1" applyAlignment="1">
      <alignment vertical="center"/>
    </xf>
    <xf numFmtId="0" fontId="74" fillId="0" borderId="23" xfId="0" applyFont="1" applyBorder="1" applyAlignment="1">
      <alignment vertical="center"/>
    </xf>
    <xf numFmtId="0" fontId="74" fillId="0" borderId="24" xfId="0" applyFont="1" applyBorder="1" applyAlignment="1">
      <alignment vertical="center"/>
    </xf>
    <xf numFmtId="0" fontId="75" fillId="0" borderId="23" xfId="0" applyFont="1" applyBorder="1" applyAlignment="1">
      <alignment horizontal="left" vertical="top" wrapText="1"/>
    </xf>
    <xf numFmtId="0" fontId="75" fillId="0" borderId="23" xfId="0" applyFont="1" applyBorder="1" applyAlignment="1">
      <alignment horizontal="left" vertical="center" wrapText="1"/>
    </xf>
    <xf numFmtId="0" fontId="75" fillId="0" borderId="26" xfId="0" applyFont="1" applyBorder="1" applyAlignment="1">
      <alignment horizontal="left" vertical="top" wrapText="1"/>
    </xf>
    <xf numFmtId="0" fontId="74" fillId="0" borderId="27" xfId="0" applyFont="1" applyBorder="1" applyAlignment="1">
      <alignment vertical="top" wrapText="1"/>
    </xf>
    <xf numFmtId="0" fontId="74" fillId="0" borderId="23" xfId="0" applyFont="1" applyBorder="1" applyAlignment="1">
      <alignment horizontal="left" vertical="top" wrapText="1"/>
    </xf>
    <xf numFmtId="0" fontId="74" fillId="0" borderId="28" xfId="0" applyFont="1" applyBorder="1" applyAlignment="1">
      <alignment horizontal="left" vertical="top" wrapText="1"/>
    </xf>
    <xf numFmtId="0" fontId="76" fillId="38" borderId="14" xfId="0" applyFont="1" applyFill="1" applyBorder="1" applyAlignment="1">
      <alignment horizontal="center" vertical="center"/>
    </xf>
    <xf numFmtId="0" fontId="77" fillId="0" borderId="14" xfId="0" applyFont="1" applyBorder="1" applyAlignment="1">
      <alignment/>
    </xf>
    <xf numFmtId="0" fontId="77" fillId="0" borderId="14" xfId="0" applyFont="1" applyBorder="1" applyAlignment="1">
      <alignment horizontal="center"/>
    </xf>
    <xf numFmtId="0" fontId="78" fillId="0" borderId="23" xfId="0" applyFont="1" applyBorder="1" applyAlignment="1">
      <alignment horizontal="left" vertical="top" wrapText="1"/>
    </xf>
    <xf numFmtId="0" fontId="78" fillId="0" borderId="29" xfId="0" applyFont="1" applyBorder="1" applyAlignment="1">
      <alignment horizontal="left" vertical="top"/>
    </xf>
    <xf numFmtId="0" fontId="53" fillId="36" borderId="14" xfId="0" applyFont="1" applyFill="1" applyBorder="1" applyAlignment="1">
      <alignment horizontal="center"/>
    </xf>
    <xf numFmtId="173" fontId="53" fillId="36" borderId="14" xfId="0" applyNumberFormat="1" applyFont="1" applyFill="1" applyBorder="1" applyAlignment="1">
      <alignment horizontal="right" vertical="center"/>
    </xf>
    <xf numFmtId="173" fontId="53" fillId="36" borderId="14" xfId="0" applyNumberFormat="1" applyFont="1" applyFill="1" applyBorder="1" applyAlignment="1">
      <alignment horizontal="center"/>
    </xf>
    <xf numFmtId="0" fontId="74" fillId="0" borderId="23" xfId="0" applyFont="1" applyBorder="1" applyAlignment="1">
      <alignment horizontal="left" vertical="top"/>
    </xf>
    <xf numFmtId="0" fontId="74" fillId="0" borderId="25" xfId="0" applyFont="1" applyBorder="1" applyAlignment="1">
      <alignment horizontal="center" vertical="center"/>
    </xf>
    <xf numFmtId="0" fontId="78" fillId="0" borderId="23" xfId="0" applyFont="1" applyBorder="1" applyAlignment="1">
      <alignment horizontal="left" vertical="top"/>
    </xf>
    <xf numFmtId="0" fontId="74" fillId="0" borderId="30" xfId="0" applyFont="1" applyBorder="1" applyAlignment="1" applyProtection="1">
      <alignment horizontal="center" vertical="top"/>
      <protection locked="0"/>
    </xf>
    <xf numFmtId="0" fontId="74" fillId="0" borderId="31" xfId="0" applyFont="1" applyBorder="1" applyAlignment="1" applyProtection="1">
      <alignment horizontal="center" vertical="top"/>
      <protection locked="0"/>
    </xf>
    <xf numFmtId="0" fontId="74" fillId="0" borderId="23" xfId="0" applyFont="1" applyBorder="1" applyAlignment="1" applyProtection="1">
      <alignment vertical="top"/>
      <protection locked="0"/>
    </xf>
    <xf numFmtId="0" fontId="74" fillId="0" borderId="25" xfId="0" applyFont="1" applyBorder="1" applyAlignment="1" applyProtection="1">
      <alignment horizontal="center" vertical="center"/>
      <protection locked="0"/>
    </xf>
    <xf numFmtId="0" fontId="74" fillId="0" borderId="23" xfId="0" applyFont="1" applyBorder="1" applyAlignment="1" applyProtection="1">
      <alignment horizontal="center" vertical="center"/>
      <protection locked="0"/>
    </xf>
    <xf numFmtId="0" fontId="74" fillId="0" borderId="24" xfId="0" applyFont="1" applyBorder="1" applyAlignment="1" applyProtection="1">
      <alignment horizontal="center" vertical="center"/>
      <protection locked="0"/>
    </xf>
    <xf numFmtId="9" fontId="78" fillId="39" borderId="32" xfId="55" applyFont="1" applyFill="1" applyBorder="1" applyAlignment="1" applyProtection="1">
      <alignment horizontal="center" vertical="center"/>
      <protection locked="0"/>
    </xf>
    <xf numFmtId="9" fontId="78" fillId="39" borderId="28" xfId="55" applyFont="1" applyFill="1" applyBorder="1" applyAlignment="1" applyProtection="1">
      <alignment horizontal="center" vertical="center"/>
      <protection locked="0"/>
    </xf>
    <xf numFmtId="0" fontId="75" fillId="0" borderId="25" xfId="0" applyFont="1" applyBorder="1" applyAlignment="1" applyProtection="1">
      <alignment vertical="top" wrapText="1"/>
      <protection locked="0"/>
    </xf>
    <xf numFmtId="0" fontId="75" fillId="0" borderId="24" xfId="0" applyFont="1" applyBorder="1" applyAlignment="1" applyProtection="1">
      <alignment vertical="top" wrapText="1"/>
      <protection locked="0"/>
    </xf>
    <xf numFmtId="0" fontId="79" fillId="0" borderId="29" xfId="0" applyFont="1" applyBorder="1" applyAlignment="1" applyProtection="1">
      <alignment horizontal="left" vertical="top"/>
      <protection locked="0"/>
    </xf>
    <xf numFmtId="0" fontId="74" fillId="40" borderId="24" xfId="0" applyFont="1" applyFill="1" applyBorder="1" applyAlignment="1">
      <alignment vertical="top" wrapText="1"/>
    </xf>
    <xf numFmtId="0" fontId="0" fillId="0" borderId="0" xfId="0" applyAlignment="1">
      <alignment vertical="center"/>
    </xf>
    <xf numFmtId="177" fontId="0" fillId="0" borderId="0" xfId="0" applyNumberFormat="1" applyAlignment="1">
      <alignment vertical="center"/>
    </xf>
    <xf numFmtId="0" fontId="80" fillId="19" borderId="33" xfId="0" applyFont="1" applyFill="1" applyBorder="1" applyAlignment="1">
      <alignment horizontal="center" vertical="center" wrapText="1"/>
    </xf>
    <xf numFmtId="0" fontId="80" fillId="19" borderId="34" xfId="0" applyFont="1" applyFill="1" applyBorder="1" applyAlignment="1">
      <alignment horizontal="center" vertical="center" wrapText="1"/>
    </xf>
    <xf numFmtId="171" fontId="80" fillId="19" borderId="34" xfId="48" applyFont="1" applyFill="1" applyBorder="1" applyAlignment="1">
      <alignment horizontal="center" vertical="center" wrapText="1"/>
    </xf>
    <xf numFmtId="178" fontId="80" fillId="19" borderId="35" xfId="0" applyNumberFormat="1" applyFont="1" applyFill="1" applyBorder="1" applyAlignment="1">
      <alignment horizontal="center" vertical="center" wrapText="1"/>
    </xf>
    <xf numFmtId="178" fontId="80" fillId="19" borderId="36" xfId="0" applyNumberFormat="1" applyFont="1" applyFill="1" applyBorder="1" applyAlignment="1">
      <alignment horizontal="center" vertical="center" wrapText="1"/>
    </xf>
    <xf numFmtId="177" fontId="80" fillId="19" borderId="37" xfId="0" applyNumberFormat="1" applyFont="1" applyFill="1" applyBorder="1" applyAlignment="1">
      <alignment horizontal="center" vertical="center"/>
    </xf>
    <xf numFmtId="177" fontId="80" fillId="19" borderId="38" xfId="0" applyNumberFormat="1" applyFont="1" applyFill="1" applyBorder="1" applyAlignment="1">
      <alignment horizontal="center" vertical="center"/>
    </xf>
    <xf numFmtId="0" fontId="80" fillId="19" borderId="39" xfId="0" applyFont="1" applyFill="1" applyBorder="1" applyAlignment="1">
      <alignment horizontal="center" vertical="center"/>
    </xf>
    <xf numFmtId="177" fontId="80" fillId="19" borderId="0" xfId="0" applyNumberFormat="1" applyFont="1" applyFill="1" applyAlignment="1">
      <alignment horizontal="center" vertical="center"/>
    </xf>
    <xf numFmtId="0" fontId="69" fillId="34" borderId="40" xfId="0" applyFont="1" applyFill="1" applyBorder="1" applyAlignment="1">
      <alignment horizontal="center" vertical="center" wrapText="1"/>
    </xf>
    <xf numFmtId="0" fontId="69" fillId="34" borderId="41" xfId="0" applyFont="1" applyFill="1" applyBorder="1" applyAlignment="1">
      <alignment horizontal="center" vertical="center" wrapText="1"/>
    </xf>
    <xf numFmtId="171" fontId="69" fillId="34" borderId="41" xfId="48" applyFont="1" applyFill="1" applyBorder="1" applyAlignment="1">
      <alignment horizontal="center" vertical="center" wrapText="1"/>
    </xf>
    <xf numFmtId="178" fontId="69" fillId="34" borderId="41" xfId="0" applyNumberFormat="1" applyFont="1" applyFill="1" applyBorder="1" applyAlignment="1">
      <alignment horizontal="center" vertical="center" wrapText="1"/>
    </xf>
    <xf numFmtId="178" fontId="69" fillId="34" borderId="42" xfId="0" applyNumberFormat="1" applyFont="1" applyFill="1" applyBorder="1" applyAlignment="1">
      <alignment horizontal="center" vertical="center" wrapText="1"/>
    </xf>
    <xf numFmtId="177" fontId="0" fillId="34" borderId="43" xfId="0" applyNumberFormat="1" applyFill="1" applyBorder="1" applyAlignment="1">
      <alignment vertical="center"/>
    </xf>
    <xf numFmtId="177" fontId="0" fillId="34" borderId="44" xfId="0" applyNumberFormat="1" applyFill="1" applyBorder="1" applyAlignment="1">
      <alignment vertical="center"/>
    </xf>
    <xf numFmtId="0" fontId="0" fillId="34" borderId="45" xfId="0" applyFill="1" applyBorder="1" applyAlignment="1">
      <alignment vertical="center"/>
    </xf>
    <xf numFmtId="0" fontId="0" fillId="34" borderId="0" xfId="0" applyFill="1" applyAlignment="1">
      <alignment vertical="center"/>
    </xf>
    <xf numFmtId="0" fontId="0" fillId="0" borderId="0" xfId="0" applyAlignment="1">
      <alignment horizontal="center" vertical="center"/>
    </xf>
    <xf numFmtId="0" fontId="0" fillId="0" borderId="46" xfId="0" applyBorder="1" applyAlignment="1">
      <alignment horizontal="center" vertical="center" wrapText="1"/>
    </xf>
    <xf numFmtId="171" fontId="0" fillId="0" borderId="46" xfId="48" applyFont="1" applyBorder="1" applyAlignment="1">
      <alignment horizontal="center" vertical="center" wrapText="1"/>
    </xf>
    <xf numFmtId="178" fontId="0" fillId="0" borderId="46" xfId="0" applyNumberFormat="1" applyBorder="1" applyAlignment="1">
      <alignment horizontal="right" vertical="center" wrapText="1"/>
    </xf>
    <xf numFmtId="178" fontId="0" fillId="0" borderId="47" xfId="0" applyNumberFormat="1" applyBorder="1" applyAlignment="1">
      <alignment vertical="center" wrapText="1"/>
    </xf>
    <xf numFmtId="177" fontId="0" fillId="0" borderId="43" xfId="0" applyNumberFormat="1" applyBorder="1" applyAlignment="1">
      <alignment vertical="center"/>
    </xf>
    <xf numFmtId="177" fontId="0" fillId="0" borderId="44" xfId="0" applyNumberFormat="1" applyBorder="1" applyAlignment="1">
      <alignment vertical="center"/>
    </xf>
    <xf numFmtId="178" fontId="0" fillId="0" borderId="45" xfId="0" applyNumberFormat="1" applyBorder="1" applyAlignment="1">
      <alignment vertical="center"/>
    </xf>
    <xf numFmtId="171" fontId="0" fillId="0" borderId="0" xfId="48" applyFont="1" applyAlignment="1">
      <alignment vertical="center"/>
    </xf>
    <xf numFmtId="171" fontId="0" fillId="0" borderId="46" xfId="48" applyFont="1" applyBorder="1" applyAlignment="1">
      <alignment vertical="center" wrapText="1"/>
    </xf>
    <xf numFmtId="0" fontId="69" fillId="16" borderId="48" xfId="0" applyFont="1" applyFill="1" applyBorder="1" applyAlignment="1">
      <alignment vertical="center" wrapText="1"/>
    </xf>
    <xf numFmtId="0" fontId="69" fillId="16" borderId="46" xfId="0" applyFont="1" applyFill="1" applyBorder="1" applyAlignment="1">
      <alignment horizontal="center" vertical="center" wrapText="1"/>
    </xf>
    <xf numFmtId="171" fontId="69" fillId="16" borderId="46" xfId="48" applyFont="1" applyFill="1" applyBorder="1" applyAlignment="1">
      <alignment vertical="center" wrapText="1"/>
    </xf>
    <xf numFmtId="178" fontId="69" fillId="16" borderId="46" xfId="0" applyNumberFormat="1" applyFont="1" applyFill="1" applyBorder="1" applyAlignment="1">
      <alignment horizontal="right" vertical="center" wrapText="1"/>
    </xf>
    <xf numFmtId="178" fontId="69" fillId="16" borderId="49" xfId="0" applyNumberFormat="1" applyFont="1" applyFill="1" applyBorder="1" applyAlignment="1">
      <alignment vertical="center" wrapText="1"/>
    </xf>
    <xf numFmtId="178" fontId="69" fillId="16" borderId="50" xfId="0" applyNumberFormat="1" applyFont="1" applyFill="1" applyBorder="1" applyAlignment="1">
      <alignment vertical="center" wrapText="1"/>
    </xf>
    <xf numFmtId="0" fontId="0" fillId="0" borderId="48" xfId="0" applyBorder="1" applyAlignment="1">
      <alignment vertical="center" wrapText="1"/>
    </xf>
    <xf numFmtId="177" fontId="0" fillId="0" borderId="51" xfId="0" applyNumberFormat="1" applyBorder="1" applyAlignment="1">
      <alignment vertical="center"/>
    </xf>
    <xf numFmtId="177" fontId="0" fillId="0" borderId="52" xfId="0" applyNumberFormat="1" applyBorder="1" applyAlignment="1">
      <alignment vertical="center"/>
    </xf>
    <xf numFmtId="0" fontId="69" fillId="34" borderId="48" xfId="0" applyFont="1" applyFill="1" applyBorder="1" applyAlignment="1">
      <alignment horizontal="center" vertical="center" wrapText="1"/>
    </xf>
    <xf numFmtId="0" fontId="69" fillId="34" borderId="46" xfId="0" applyFont="1" applyFill="1" applyBorder="1" applyAlignment="1">
      <alignment horizontal="center" vertical="center" wrapText="1"/>
    </xf>
    <xf numFmtId="171" fontId="69" fillId="34" borderId="46" xfId="48" applyFont="1" applyFill="1" applyBorder="1" applyAlignment="1">
      <alignment horizontal="center" vertical="center" wrapText="1"/>
    </xf>
    <xf numFmtId="178" fontId="69" fillId="34" borderId="46" xfId="0" applyNumberFormat="1" applyFont="1" applyFill="1" applyBorder="1" applyAlignment="1">
      <alignment horizontal="center" vertical="center" wrapText="1"/>
    </xf>
    <xf numFmtId="178" fontId="69" fillId="34" borderId="47" xfId="0" applyNumberFormat="1" applyFont="1" applyFill="1" applyBorder="1" applyAlignment="1">
      <alignment horizontal="center" vertical="center" wrapText="1"/>
    </xf>
    <xf numFmtId="178" fontId="0" fillId="34" borderId="45" xfId="0" applyNumberFormat="1" applyFill="1" applyBorder="1" applyAlignment="1">
      <alignment vertical="center"/>
    </xf>
    <xf numFmtId="178" fontId="69" fillId="16" borderId="45" xfId="0" applyNumberFormat="1" applyFont="1" applyFill="1" applyBorder="1" applyAlignment="1">
      <alignment vertical="center"/>
    </xf>
    <xf numFmtId="0" fontId="0" fillId="0" borderId="48" xfId="0" applyBorder="1" applyAlignment="1">
      <alignment horizontal="left" vertical="center" wrapText="1"/>
    </xf>
    <xf numFmtId="171" fontId="0" fillId="0" borderId="46" xfId="48" applyFont="1" applyBorder="1" applyAlignment="1">
      <alignment horizontal="right" vertical="center" wrapText="1"/>
    </xf>
    <xf numFmtId="0" fontId="0" fillId="35" borderId="48" xfId="0" applyFill="1" applyBorder="1" applyAlignment="1">
      <alignment vertical="center" wrapText="1"/>
    </xf>
    <xf numFmtId="0" fontId="0" fillId="35" borderId="46" xfId="0" applyFill="1" applyBorder="1" applyAlignment="1">
      <alignment horizontal="center" vertical="center" wrapText="1"/>
    </xf>
    <xf numFmtId="171" fontId="0" fillId="35" borderId="46" xfId="48" applyFont="1" applyFill="1" applyBorder="1" applyAlignment="1">
      <alignment vertical="center" wrapText="1"/>
    </xf>
    <xf numFmtId="178" fontId="0" fillId="35" borderId="46" xfId="0" applyNumberFormat="1" applyFill="1" applyBorder="1" applyAlignment="1">
      <alignment horizontal="right" vertical="center" wrapText="1"/>
    </xf>
    <xf numFmtId="9" fontId="0" fillId="0" borderId="46" xfId="48" applyNumberFormat="1" applyFont="1" applyBorder="1" applyAlignment="1">
      <alignment vertical="center" wrapText="1"/>
    </xf>
    <xf numFmtId="10" fontId="0" fillId="0" borderId="46" xfId="48" applyNumberFormat="1" applyFont="1" applyBorder="1" applyAlignment="1">
      <alignment vertical="center" wrapText="1"/>
    </xf>
    <xf numFmtId="9" fontId="0" fillId="0" borderId="46" xfId="55" applyFont="1" applyBorder="1" applyAlignment="1">
      <alignment horizontal="right" vertical="center" wrapText="1"/>
    </xf>
    <xf numFmtId="178" fontId="0" fillId="0" borderId="47" xfId="0" applyNumberFormat="1" applyBorder="1" applyAlignment="1">
      <alignment horizontal="right" vertical="center" wrapText="1"/>
    </xf>
    <xf numFmtId="0" fontId="0" fillId="0" borderId="53" xfId="0" applyBorder="1" applyAlignment="1">
      <alignment vertical="center" wrapText="1"/>
    </xf>
    <xf numFmtId="0" fontId="0" fillId="0" borderId="54" xfId="0" applyBorder="1" applyAlignment="1">
      <alignment horizontal="center" vertical="center" wrapText="1"/>
    </xf>
    <xf numFmtId="171" fontId="0" fillId="0" borderId="54" xfId="48" applyFont="1" applyBorder="1" applyAlignment="1">
      <alignment vertical="center" wrapText="1"/>
    </xf>
    <xf numFmtId="178" fontId="0" fillId="0" borderId="54" xfId="0" applyNumberFormat="1" applyBorder="1" applyAlignment="1">
      <alignment horizontal="right" vertical="center" wrapText="1"/>
    </xf>
    <xf numFmtId="178" fontId="0" fillId="0" borderId="55" xfId="0" applyNumberFormat="1" applyBorder="1" applyAlignment="1">
      <alignment vertical="center" wrapText="1"/>
    </xf>
    <xf numFmtId="178" fontId="0" fillId="0" borderId="56" xfId="0" applyNumberFormat="1" applyBorder="1" applyAlignment="1">
      <alignment vertical="center"/>
    </xf>
    <xf numFmtId="178" fontId="81" fillId="19" borderId="57" xfId="0" applyNumberFormat="1" applyFont="1" applyFill="1" applyBorder="1" applyAlignment="1">
      <alignment vertical="center" wrapText="1"/>
    </xf>
    <xf numFmtId="178" fontId="0" fillId="0" borderId="0" xfId="0" applyNumberFormat="1" applyAlignment="1">
      <alignment vertical="center"/>
    </xf>
    <xf numFmtId="0" fontId="0" fillId="0" borderId="48" xfId="0" applyBorder="1" applyAlignment="1">
      <alignment horizontal="center" vertical="center" wrapText="1"/>
    </xf>
    <xf numFmtId="0" fontId="0" fillId="0" borderId="48" xfId="0" applyBorder="1" applyAlignment="1">
      <alignment horizontal="centerContinuous" vertical="center" wrapText="1"/>
    </xf>
    <xf numFmtId="179" fontId="69" fillId="16" borderId="58" xfId="0" applyNumberFormat="1" applyFont="1" applyFill="1" applyBorder="1" applyAlignment="1">
      <alignment vertical="center" wrapText="1"/>
    </xf>
    <xf numFmtId="178" fontId="69" fillId="16" borderId="0" xfId="0" applyNumberFormat="1" applyFont="1" applyFill="1" applyAlignment="1">
      <alignment vertical="center" wrapText="1"/>
    </xf>
    <xf numFmtId="178" fontId="0" fillId="35" borderId="45" xfId="0" applyNumberFormat="1" applyFill="1" applyBorder="1" applyAlignment="1">
      <alignment vertical="center"/>
    </xf>
    <xf numFmtId="178" fontId="69" fillId="16" borderId="59" xfId="0" applyNumberFormat="1" applyFont="1" applyFill="1" applyBorder="1" applyAlignment="1">
      <alignment vertical="center"/>
    </xf>
    <xf numFmtId="177" fontId="0" fillId="0" borderId="44" xfId="48" applyNumberFormat="1" applyFont="1" applyBorder="1" applyAlignment="1">
      <alignment vertical="center"/>
    </xf>
    <xf numFmtId="178" fontId="0" fillId="0" borderId="46" xfId="0" applyNumberFormat="1" applyBorder="1" applyAlignment="1">
      <alignment horizontal="center" vertical="center" wrapText="1"/>
    </xf>
    <xf numFmtId="177" fontId="0" fillId="0" borderId="60" xfId="0" applyNumberFormat="1" applyBorder="1" applyAlignment="1">
      <alignment vertical="center"/>
    </xf>
    <xf numFmtId="177" fontId="0" fillId="0" borderId="61" xfId="0" applyNumberFormat="1" applyBorder="1" applyAlignment="1">
      <alignment vertical="center"/>
    </xf>
    <xf numFmtId="178" fontId="82" fillId="19" borderId="62" xfId="0" applyNumberFormat="1" applyFont="1" applyFill="1" applyBorder="1" applyAlignment="1">
      <alignment horizontal="left" vertical="center" wrapText="1"/>
    </xf>
    <xf numFmtId="178" fontId="81" fillId="0" borderId="57" xfId="0" applyNumberFormat="1" applyFont="1" applyBorder="1" applyAlignment="1">
      <alignment vertical="center" wrapText="1"/>
    </xf>
    <xf numFmtId="0" fontId="77" fillId="40" borderId="15" xfId="0" applyFont="1" applyFill="1" applyBorder="1" applyAlignment="1">
      <alignment horizontal="center"/>
    </xf>
    <xf numFmtId="0" fontId="77" fillId="40" borderId="63" xfId="0" applyFont="1" applyFill="1" applyBorder="1" applyAlignment="1">
      <alignment horizontal="center"/>
    </xf>
    <xf numFmtId="0" fontId="77" fillId="0" borderId="13" xfId="0" applyFont="1" applyBorder="1" applyAlignment="1">
      <alignment horizontal="center"/>
    </xf>
    <xf numFmtId="0" fontId="77" fillId="0" borderId="63" xfId="0" applyFont="1" applyBorder="1" applyAlignment="1">
      <alignment horizontal="center"/>
    </xf>
    <xf numFmtId="0" fontId="83" fillId="38" borderId="14" xfId="0" applyFont="1" applyFill="1" applyBorder="1" applyAlignment="1">
      <alignment horizontal="center" vertical="center"/>
    </xf>
    <xf numFmtId="0" fontId="78" fillId="0" borderId="64" xfId="0" applyFont="1" applyBorder="1" applyAlignment="1" applyProtection="1">
      <alignment horizontal="center" vertical="top"/>
      <protection locked="0"/>
    </xf>
    <xf numFmtId="0" fontId="78" fillId="0" borderId="65" xfId="0" applyFont="1" applyBorder="1" applyAlignment="1" applyProtection="1">
      <alignment horizontal="center" vertical="top"/>
      <protection locked="0"/>
    </xf>
    <xf numFmtId="0" fontId="78" fillId="0" borderId="23" xfId="0" applyFont="1" applyBorder="1" applyAlignment="1">
      <alignment horizontal="center" vertical="top"/>
    </xf>
    <xf numFmtId="0" fontId="78" fillId="0" borderId="62" xfId="0" applyFont="1" applyBorder="1" applyAlignment="1">
      <alignment horizontal="center" vertical="top"/>
    </xf>
    <xf numFmtId="0" fontId="78" fillId="0" borderId="66" xfId="0" applyFont="1" applyBorder="1" applyAlignment="1">
      <alignment horizontal="center" vertical="top"/>
    </xf>
    <xf numFmtId="9" fontId="77" fillId="0" borderId="15" xfId="0" applyNumberFormat="1" applyFont="1" applyBorder="1" applyAlignment="1">
      <alignment horizontal="center"/>
    </xf>
    <xf numFmtId="9" fontId="77" fillId="0" borderId="63" xfId="0" applyNumberFormat="1" applyFont="1" applyBorder="1" applyAlignment="1">
      <alignment horizontal="center"/>
    </xf>
    <xf numFmtId="0" fontId="84" fillId="0" borderId="23" xfId="0" applyFont="1" applyBorder="1" applyAlignment="1" applyProtection="1">
      <alignment horizontal="center" vertical="top"/>
      <protection locked="0"/>
    </xf>
    <xf numFmtId="0" fontId="78" fillId="0" borderId="23" xfId="0" applyFont="1" applyBorder="1" applyAlignment="1" applyProtection="1">
      <alignment horizontal="center" vertical="top" wrapText="1"/>
      <protection locked="0"/>
    </xf>
    <xf numFmtId="0" fontId="74" fillId="0" borderId="23" xfId="0" applyFont="1" applyBorder="1" applyAlignment="1" applyProtection="1">
      <alignment horizontal="center" vertical="top"/>
      <protection locked="0"/>
    </xf>
    <xf numFmtId="0" fontId="74" fillId="0" borderId="67" xfId="0" applyFont="1" applyBorder="1" applyAlignment="1">
      <alignment horizontal="center" vertical="top"/>
    </xf>
    <xf numFmtId="0" fontId="74" fillId="0" borderId="62" xfId="0" applyFont="1" applyBorder="1" applyAlignment="1">
      <alignment horizontal="center" vertical="top"/>
    </xf>
    <xf numFmtId="0" fontId="74" fillId="0" borderId="66" xfId="0" applyFont="1" applyBorder="1" applyAlignment="1">
      <alignment horizontal="center" vertical="top"/>
    </xf>
    <xf numFmtId="0" fontId="79" fillId="0" borderId="67" xfId="0" applyFont="1" applyBorder="1" applyAlignment="1">
      <alignment horizontal="center" vertical="top"/>
    </xf>
    <xf numFmtId="0" fontId="79" fillId="0" borderId="62" xfId="0" applyFont="1" applyBorder="1" applyAlignment="1">
      <alignment horizontal="center" vertical="top"/>
    </xf>
    <xf numFmtId="0" fontId="79" fillId="0" borderId="66" xfId="0" applyFont="1" applyBorder="1" applyAlignment="1">
      <alignment horizontal="center" vertical="top"/>
    </xf>
    <xf numFmtId="0" fontId="78" fillId="0" borderId="23" xfId="0" applyFont="1" applyBorder="1" applyAlignment="1">
      <alignment horizontal="left" vertical="top"/>
    </xf>
    <xf numFmtId="0" fontId="78" fillId="0" borderId="24" xfId="0" applyFont="1" applyBorder="1" applyAlignment="1">
      <alignment horizontal="left" vertical="top"/>
    </xf>
    <xf numFmtId="0" fontId="78" fillId="0" borderId="68" xfId="0" applyFont="1" applyBorder="1" applyAlignment="1" applyProtection="1">
      <alignment horizontal="center" vertical="top"/>
      <protection locked="0"/>
    </xf>
    <xf numFmtId="0" fontId="74" fillId="0" borderId="62" xfId="0" applyFont="1" applyBorder="1" applyAlignment="1">
      <alignment horizontal="center" vertical="top" wrapText="1"/>
    </xf>
    <xf numFmtId="0" fontId="74" fillId="0" borderId="66" xfId="0" applyFont="1" applyBorder="1" applyAlignment="1">
      <alignment horizontal="center" vertical="top" wrapText="1"/>
    </xf>
    <xf numFmtId="0" fontId="78" fillId="0" borderId="67" xfId="0" applyFont="1" applyBorder="1" applyAlignment="1">
      <alignment horizontal="center" vertical="top"/>
    </xf>
    <xf numFmtId="0" fontId="9" fillId="0" borderId="67" xfId="0" applyFont="1" applyBorder="1" applyAlignment="1" applyProtection="1">
      <alignment horizontal="center" vertical="top"/>
      <protection locked="0"/>
    </xf>
    <xf numFmtId="0" fontId="9" fillId="0" borderId="62" xfId="0" applyFont="1" applyBorder="1" applyAlignment="1" applyProtection="1">
      <alignment horizontal="center" vertical="top"/>
      <protection locked="0"/>
    </xf>
    <xf numFmtId="0" fontId="78" fillId="0" borderId="22" xfId="0" applyFont="1" applyBorder="1" applyAlignment="1" applyProtection="1">
      <alignment horizontal="center" vertical="top" wrapText="1"/>
      <protection locked="0"/>
    </xf>
    <xf numFmtId="0" fontId="78" fillId="0" borderId="69" xfId="0" applyFont="1" applyBorder="1" applyAlignment="1" applyProtection="1">
      <alignment horizontal="center" vertical="top" wrapText="1"/>
      <protection locked="0"/>
    </xf>
    <xf numFmtId="0" fontId="78" fillId="0" borderId="70" xfId="0" applyFont="1" applyBorder="1" applyAlignment="1" applyProtection="1">
      <alignment horizontal="center" vertical="top" wrapText="1"/>
      <protection locked="0"/>
    </xf>
    <xf numFmtId="0" fontId="78" fillId="0" borderId="71" xfId="0" applyFont="1" applyBorder="1" applyAlignment="1" applyProtection="1">
      <alignment horizontal="center" vertical="top" wrapText="1"/>
      <protection locked="0"/>
    </xf>
    <xf numFmtId="0" fontId="78" fillId="0" borderId="72" xfId="0" applyFont="1" applyBorder="1" applyAlignment="1" applyProtection="1">
      <alignment horizontal="center" vertical="top" wrapText="1"/>
      <protection locked="0"/>
    </xf>
    <xf numFmtId="0" fontId="78" fillId="0" borderId="0" xfId="0" applyFont="1" applyAlignment="1" applyProtection="1">
      <alignment horizontal="left" vertical="top" wrapText="1"/>
      <protection locked="0"/>
    </xf>
    <xf numFmtId="0" fontId="72" fillId="37" borderId="60" xfId="0" applyFont="1" applyFill="1" applyBorder="1" applyAlignment="1" applyProtection="1">
      <alignment horizontal="center" vertical="center"/>
      <protection locked="0"/>
    </xf>
    <xf numFmtId="0" fontId="72" fillId="37" borderId="61" xfId="0" applyFont="1" applyFill="1" applyBorder="1" applyAlignment="1" applyProtection="1">
      <alignment horizontal="center" vertical="center"/>
      <protection locked="0"/>
    </xf>
    <xf numFmtId="0" fontId="72" fillId="37" borderId="73" xfId="0" applyFont="1" applyFill="1" applyBorder="1" applyAlignment="1" applyProtection="1">
      <alignment horizontal="center" vertical="center"/>
      <protection locked="0"/>
    </xf>
    <xf numFmtId="0" fontId="85" fillId="38" borderId="14" xfId="0" applyFont="1" applyFill="1" applyBorder="1" applyAlignment="1">
      <alignment horizontal="center" vertical="center"/>
    </xf>
    <xf numFmtId="0" fontId="53" fillId="38" borderId="14" xfId="0" applyFont="1" applyFill="1" applyBorder="1" applyAlignment="1">
      <alignment horizontal="center"/>
    </xf>
    <xf numFmtId="0" fontId="86" fillId="0" borderId="74" xfId="0" applyFont="1" applyBorder="1" applyAlignment="1" applyProtection="1">
      <alignment horizontal="center"/>
      <protection locked="0"/>
    </xf>
    <xf numFmtId="0" fontId="86" fillId="0" borderId="0" xfId="0" applyFont="1" applyAlignment="1" applyProtection="1">
      <alignment horizontal="center"/>
      <protection locked="0"/>
    </xf>
    <xf numFmtId="0" fontId="78" fillId="37" borderId="19" xfId="0" applyFont="1" applyFill="1" applyBorder="1" applyAlignment="1">
      <alignment horizontal="center" vertical="top" wrapText="1"/>
    </xf>
    <xf numFmtId="0" fontId="78" fillId="37" borderId="0" xfId="0" applyFont="1" applyFill="1" applyAlignment="1">
      <alignment horizontal="center" vertical="top" wrapText="1"/>
    </xf>
    <xf numFmtId="175" fontId="74" fillId="0" borderId="75" xfId="0" applyNumberFormat="1" applyFont="1" applyBorder="1" applyAlignment="1" applyProtection="1">
      <alignment horizontal="center" vertical="top"/>
      <protection locked="0"/>
    </xf>
    <xf numFmtId="175" fontId="74" fillId="0" borderId="76" xfId="0" applyNumberFormat="1" applyFont="1" applyBorder="1" applyAlignment="1" applyProtection="1">
      <alignment horizontal="center" vertical="top"/>
      <protection locked="0"/>
    </xf>
    <xf numFmtId="175" fontId="74" fillId="0" borderId="77" xfId="0" applyNumberFormat="1" applyFont="1" applyBorder="1" applyAlignment="1" applyProtection="1">
      <alignment horizontal="center" vertical="top"/>
      <protection locked="0"/>
    </xf>
    <xf numFmtId="175" fontId="74" fillId="0" borderId="27" xfId="0" applyNumberFormat="1" applyFont="1" applyBorder="1" applyAlignment="1" applyProtection="1">
      <alignment horizontal="left" vertical="top"/>
      <protection locked="0"/>
    </xf>
    <xf numFmtId="175" fontId="74" fillId="0" borderId="27" xfId="0" applyNumberFormat="1" applyFont="1" applyBorder="1" applyAlignment="1" applyProtection="1">
      <alignment horizontal="center" vertical="top"/>
      <protection locked="0"/>
    </xf>
    <xf numFmtId="0" fontId="74" fillId="0" borderId="22" xfId="0" applyFont="1" applyBorder="1" applyAlignment="1" applyProtection="1">
      <alignment horizontal="left" vertical="top" wrapText="1"/>
      <protection locked="0"/>
    </xf>
    <xf numFmtId="0" fontId="74" fillId="0" borderId="70" xfId="0" applyFont="1" applyBorder="1" applyAlignment="1" applyProtection="1">
      <alignment horizontal="left" vertical="top" wrapText="1"/>
      <protection locked="0"/>
    </xf>
    <xf numFmtId="0" fontId="78" fillId="0" borderId="78" xfId="0" applyFont="1" applyBorder="1" applyAlignment="1" applyProtection="1">
      <alignment horizontal="center" vertical="center"/>
      <protection locked="0"/>
    </xf>
    <xf numFmtId="0" fontId="78" fillId="0" borderId="79" xfId="0" applyFont="1" applyBorder="1" applyAlignment="1" applyProtection="1">
      <alignment horizontal="center" vertical="center"/>
      <protection locked="0"/>
    </xf>
    <xf numFmtId="0" fontId="78" fillId="0" borderId="80" xfId="0" applyFont="1" applyBorder="1" applyAlignment="1" applyProtection="1">
      <alignment horizontal="center" vertical="center"/>
      <protection locked="0"/>
    </xf>
    <xf numFmtId="173" fontId="74" fillId="0" borderId="25" xfId="0" applyNumberFormat="1" applyFont="1" applyBorder="1" applyAlignment="1">
      <alignment horizontal="right" vertical="top"/>
    </xf>
    <xf numFmtId="0" fontId="74" fillId="0" borderId="25" xfId="0" applyFont="1" applyBorder="1" applyAlignment="1" applyProtection="1">
      <alignment horizontal="center" vertical="top"/>
      <protection locked="0"/>
    </xf>
    <xf numFmtId="175" fontId="74" fillId="0" borderId="24" xfId="0" applyNumberFormat="1" applyFont="1" applyBorder="1" applyAlignment="1">
      <alignment horizontal="right" vertical="top"/>
    </xf>
    <xf numFmtId="0" fontId="74" fillId="0" borderId="24" xfId="0" applyFont="1" applyBorder="1" applyAlignment="1" applyProtection="1">
      <alignment horizontal="center" vertical="top"/>
      <protection locked="0"/>
    </xf>
    <xf numFmtId="0" fontId="87" fillId="16" borderId="67" xfId="0" applyFont="1" applyFill="1" applyBorder="1" applyAlignment="1" applyProtection="1">
      <alignment horizontal="center" vertical="center" wrapText="1"/>
      <protection locked="0"/>
    </xf>
    <xf numFmtId="0" fontId="87" fillId="16" borderId="62" xfId="0" applyFont="1" applyFill="1" applyBorder="1" applyAlignment="1" applyProtection="1">
      <alignment horizontal="center" vertical="center" wrapText="1"/>
      <protection locked="0"/>
    </xf>
    <xf numFmtId="0" fontId="87" fillId="16" borderId="66" xfId="0" applyFont="1" applyFill="1" applyBorder="1" applyAlignment="1" applyProtection="1">
      <alignment horizontal="center" vertical="center" wrapText="1"/>
      <protection locked="0"/>
    </xf>
    <xf numFmtId="174" fontId="5" fillId="0" borderId="23" xfId="52" applyNumberFormat="1" applyFont="1" applyBorder="1" applyAlignment="1" applyProtection="1">
      <alignment horizontal="center" vertical="top"/>
      <protection/>
    </xf>
    <xf numFmtId="174" fontId="74" fillId="0" borderId="23" xfId="52" applyNumberFormat="1" applyFont="1" applyBorder="1" applyAlignment="1" applyProtection="1">
      <alignment horizontal="center" vertical="top"/>
      <protection/>
    </xf>
    <xf numFmtId="44" fontId="74" fillId="0" borderId="23" xfId="0" applyNumberFormat="1" applyFont="1" applyBorder="1" applyAlignment="1">
      <alignment horizontal="center" vertical="top"/>
    </xf>
    <xf numFmtId="0" fontId="7" fillId="0" borderId="22" xfId="0" applyFont="1" applyBorder="1" applyAlignment="1" applyProtection="1">
      <alignment horizontal="center" vertical="top" wrapText="1"/>
      <protection locked="0"/>
    </xf>
    <xf numFmtId="0" fontId="7" fillId="0" borderId="70" xfId="0" applyFont="1" applyBorder="1" applyAlignment="1" applyProtection="1">
      <alignment horizontal="center" vertical="top" wrapText="1"/>
      <protection locked="0"/>
    </xf>
    <xf numFmtId="176" fontId="74" fillId="0" borderId="26" xfId="0" applyNumberFormat="1" applyFont="1" applyBorder="1" applyAlignment="1">
      <alignment horizontal="center" vertical="center"/>
    </xf>
    <xf numFmtId="0" fontId="5" fillId="0" borderId="26" xfId="0" applyFont="1" applyBorder="1" applyAlignment="1" applyProtection="1">
      <alignment horizontal="center" vertical="center"/>
      <protection locked="0"/>
    </xf>
    <xf numFmtId="0" fontId="5" fillId="0" borderId="23" xfId="0" applyFont="1" applyBorder="1" applyAlignment="1" applyProtection="1">
      <alignment horizontal="center" vertical="top"/>
      <protection locked="0"/>
    </xf>
    <xf numFmtId="174" fontId="5" fillId="0" borderId="23" xfId="55" applyNumberFormat="1" applyFont="1" applyBorder="1" applyAlignment="1" applyProtection="1">
      <alignment vertical="center"/>
      <protection/>
    </xf>
    <xf numFmtId="174" fontId="74" fillId="0" borderId="23" xfId="55" applyNumberFormat="1" applyFont="1" applyBorder="1" applyAlignment="1" applyProtection="1">
      <alignment horizontal="center" vertical="top"/>
      <protection/>
    </xf>
    <xf numFmtId="174" fontId="74" fillId="0" borderId="23" xfId="0" applyNumberFormat="1" applyFont="1" applyBorder="1" applyAlignment="1">
      <alignment horizontal="right" vertical="top"/>
    </xf>
    <xf numFmtId="0" fontId="7" fillId="0" borderId="23" xfId="0" applyFont="1" applyBorder="1" applyAlignment="1" applyProtection="1">
      <alignment horizontal="center" vertical="top" wrapText="1"/>
      <protection locked="0"/>
    </xf>
    <xf numFmtId="9" fontId="78" fillId="39" borderId="23" xfId="0" applyNumberFormat="1" applyFont="1" applyFill="1" applyBorder="1" applyAlignment="1">
      <alignment horizontal="center" wrapText="1"/>
    </xf>
    <xf numFmtId="0" fontId="78" fillId="39" borderId="23" xfId="0" applyFont="1" applyFill="1" applyBorder="1" applyAlignment="1">
      <alignment horizontal="center" wrapText="1"/>
    </xf>
    <xf numFmtId="2" fontId="74" fillId="0" borderId="23" xfId="0" applyNumberFormat="1" applyFont="1" applyBorder="1" applyAlignment="1">
      <alignment horizontal="center" vertical="top"/>
    </xf>
    <xf numFmtId="2" fontId="74" fillId="0" borderId="23" xfId="0" applyNumberFormat="1" applyFont="1" applyBorder="1" applyAlignment="1">
      <alignment horizontal="center" vertical="center"/>
    </xf>
    <xf numFmtId="2" fontId="74" fillId="0" borderId="23" xfId="48" applyNumberFormat="1" applyFont="1" applyBorder="1" applyAlignment="1" applyProtection="1">
      <alignment horizontal="center" vertical="center"/>
      <protection/>
    </xf>
    <xf numFmtId="0" fontId="87" fillId="41" borderId="62" xfId="0" applyFont="1" applyFill="1" applyBorder="1" applyAlignment="1" applyProtection="1">
      <alignment horizontal="center" vertical="center"/>
      <protection locked="0"/>
    </xf>
    <xf numFmtId="0" fontId="78" fillId="0" borderId="25" xfId="0" applyFont="1" applyBorder="1" applyAlignment="1">
      <alignment horizontal="center" vertical="center" wrapText="1"/>
    </xf>
    <xf numFmtId="0" fontId="78" fillId="0" borderId="23" xfId="0" applyFont="1" applyBorder="1" applyAlignment="1">
      <alignment horizontal="center" vertical="center" wrapText="1"/>
    </xf>
    <xf numFmtId="0" fontId="78" fillId="0" borderId="25" xfId="0" applyFont="1" applyBorder="1" applyAlignment="1">
      <alignment horizontal="center" wrapText="1"/>
    </xf>
    <xf numFmtId="0" fontId="78" fillId="0" borderId="23" xfId="0" applyFont="1" applyBorder="1" applyAlignment="1">
      <alignment horizontal="center" wrapText="1"/>
    </xf>
    <xf numFmtId="0" fontId="78" fillId="0" borderId="25" xfId="0" applyFont="1" applyBorder="1" applyAlignment="1">
      <alignment horizontal="center" vertical="top"/>
    </xf>
    <xf numFmtId="0" fontId="78" fillId="0" borderId="25" xfId="0" applyFont="1" applyBorder="1" applyAlignment="1" applyProtection="1">
      <alignment horizontal="center" vertical="center" wrapText="1"/>
      <protection locked="0"/>
    </xf>
    <xf numFmtId="0" fontId="78" fillId="0" borderId="23" xfId="0" applyFont="1" applyBorder="1" applyAlignment="1" applyProtection="1">
      <alignment horizontal="center" vertical="center" wrapText="1"/>
      <protection locked="0"/>
    </xf>
    <xf numFmtId="0" fontId="78" fillId="0" borderId="23" xfId="0" applyFont="1" applyBorder="1" applyAlignment="1">
      <alignment horizontal="center" vertical="top" wrapText="1"/>
    </xf>
    <xf numFmtId="0" fontId="74" fillId="0" borderId="23" xfId="48" applyNumberFormat="1" applyFont="1" applyBorder="1" applyAlignment="1" applyProtection="1">
      <alignment horizontal="center" vertical="top"/>
      <protection locked="0"/>
    </xf>
    <xf numFmtId="0" fontId="74" fillId="0" borderId="24" xfId="48" applyNumberFormat="1" applyFont="1" applyBorder="1" applyAlignment="1" applyProtection="1">
      <alignment horizontal="center" vertical="top"/>
      <protection locked="0"/>
    </xf>
    <xf numFmtId="0" fontId="78" fillId="0" borderId="69" xfId="0" applyFont="1" applyBorder="1" applyAlignment="1">
      <alignment horizontal="center" vertical="center"/>
    </xf>
    <xf numFmtId="0" fontId="74" fillId="0" borderId="24" xfId="0" applyFont="1" applyBorder="1" applyAlignment="1">
      <alignment horizontal="center" vertical="center"/>
    </xf>
    <xf numFmtId="0" fontId="87" fillId="41" borderId="81" xfId="0" applyFont="1" applyFill="1" applyBorder="1" applyAlignment="1" applyProtection="1">
      <alignment horizontal="center" vertical="center"/>
      <protection locked="0"/>
    </xf>
    <xf numFmtId="0" fontId="87" fillId="41" borderId="82" xfId="0" applyFont="1" applyFill="1" applyBorder="1" applyAlignment="1" applyProtection="1">
      <alignment horizontal="center" vertical="center"/>
      <protection locked="0"/>
    </xf>
    <xf numFmtId="0" fontId="78" fillId="0" borderId="25" xfId="0" applyFont="1" applyBorder="1" applyAlignment="1">
      <alignment horizontal="center" vertical="center"/>
    </xf>
    <xf numFmtId="0" fontId="78" fillId="0" borderId="23" xfId="0" applyFont="1" applyBorder="1" applyAlignment="1">
      <alignment horizontal="center" vertical="center"/>
    </xf>
    <xf numFmtId="0" fontId="78" fillId="0" borderId="75" xfId="0" applyFont="1" applyBorder="1" applyAlignment="1">
      <alignment horizontal="center" vertical="center"/>
    </xf>
    <xf numFmtId="0" fontId="78" fillId="0" borderId="76" xfId="0" applyFont="1" applyBorder="1" applyAlignment="1">
      <alignment horizontal="center" vertical="center"/>
    </xf>
    <xf numFmtId="0" fontId="78" fillId="0" borderId="77" xfId="0" applyFont="1" applyBorder="1" applyAlignment="1">
      <alignment horizontal="center" vertical="center"/>
    </xf>
    <xf numFmtId="0" fontId="78" fillId="0" borderId="22" xfId="0" applyFont="1" applyBorder="1" applyAlignment="1" applyProtection="1">
      <alignment horizontal="center" vertical="center" wrapText="1"/>
      <protection locked="0"/>
    </xf>
    <xf numFmtId="0" fontId="78" fillId="0" borderId="69" xfId="0" applyFont="1" applyBorder="1" applyAlignment="1" applyProtection="1">
      <alignment horizontal="center" vertical="center" wrapText="1"/>
      <protection locked="0"/>
    </xf>
    <xf numFmtId="0" fontId="78" fillId="0" borderId="70" xfId="0" applyFont="1" applyBorder="1" applyAlignment="1" applyProtection="1">
      <alignment horizontal="center" vertical="center" wrapText="1"/>
      <protection locked="0"/>
    </xf>
    <xf numFmtId="9" fontId="74" fillId="0" borderId="23" xfId="55" applyFont="1" applyBorder="1" applyAlignment="1" applyProtection="1">
      <alignment horizontal="right" vertical="top"/>
      <protection locked="0"/>
    </xf>
    <xf numFmtId="0" fontId="74" fillId="0" borderId="24" xfId="0" applyFont="1" applyBorder="1" applyAlignment="1">
      <alignment horizontal="left" vertical="top"/>
    </xf>
    <xf numFmtId="0" fontId="74" fillId="0" borderId="64" xfId="0" applyFont="1" applyBorder="1" applyAlignment="1" applyProtection="1">
      <alignment horizontal="center" vertical="top"/>
      <protection locked="0"/>
    </xf>
    <xf numFmtId="0" fontId="74" fillId="0" borderId="65" xfId="0" applyFont="1" applyBorder="1" applyAlignment="1" applyProtection="1">
      <alignment horizontal="center" vertical="top"/>
      <protection locked="0"/>
    </xf>
    <xf numFmtId="0" fontId="74" fillId="0" borderId="68" xfId="0" applyFont="1" applyBorder="1" applyAlignment="1" applyProtection="1">
      <alignment horizontal="center" vertical="top"/>
      <protection locked="0"/>
    </xf>
    <xf numFmtId="0" fontId="78" fillId="0" borderId="83" xfId="0" applyFont="1" applyBorder="1" applyAlignment="1">
      <alignment horizontal="center" vertical="center" wrapText="1"/>
    </xf>
    <xf numFmtId="0" fontId="78" fillId="0" borderId="74" xfId="0" applyFont="1" applyBorder="1" applyAlignment="1">
      <alignment horizontal="center" vertical="center" wrapText="1"/>
    </xf>
    <xf numFmtId="0" fontId="78" fillId="0" borderId="84" xfId="0" applyFont="1" applyBorder="1" applyAlignment="1">
      <alignment horizontal="center" vertical="center" wrapText="1"/>
    </xf>
    <xf numFmtId="0" fontId="78" fillId="0" borderId="85" xfId="0" applyFont="1" applyBorder="1" applyAlignment="1">
      <alignment horizontal="center" vertical="center" wrapText="1"/>
    </xf>
    <xf numFmtId="0" fontId="78" fillId="0" borderId="32" xfId="0" applyFont="1" applyBorder="1" applyAlignment="1">
      <alignment horizontal="center" vertical="center" wrapText="1"/>
    </xf>
    <xf numFmtId="0" fontId="78" fillId="0" borderId="28" xfId="0" applyFont="1" applyBorder="1" applyAlignment="1">
      <alignment horizontal="center" vertical="center" wrapText="1"/>
    </xf>
    <xf numFmtId="0" fontId="78" fillId="0" borderId="22" xfId="0" applyFont="1" applyBorder="1" applyAlignment="1">
      <alignment horizontal="center" vertical="center"/>
    </xf>
    <xf numFmtId="0" fontId="74" fillId="0" borderId="69" xfId="0" applyFont="1" applyBorder="1" applyAlignment="1" applyProtection="1">
      <alignment horizontal="center" vertical="top"/>
      <protection locked="0"/>
    </xf>
    <xf numFmtId="0" fontId="74" fillId="0" borderId="70" xfId="0" applyFont="1" applyBorder="1" applyAlignment="1" applyProtection="1">
      <alignment horizontal="center" vertical="top"/>
      <protection locked="0"/>
    </xf>
    <xf numFmtId="0" fontId="87" fillId="41" borderId="57" xfId="0" applyFont="1" applyFill="1" applyBorder="1" applyAlignment="1" applyProtection="1">
      <alignment horizontal="center" vertical="center"/>
      <protection locked="0"/>
    </xf>
    <xf numFmtId="0" fontId="87" fillId="41" borderId="86" xfId="0" applyFont="1" applyFill="1" applyBorder="1" applyAlignment="1" applyProtection="1">
      <alignment horizontal="center" vertical="center"/>
      <protection locked="0"/>
    </xf>
    <xf numFmtId="0" fontId="74" fillId="0" borderId="25" xfId="0" applyFont="1" applyBorder="1" applyAlignment="1">
      <alignment horizontal="center" vertical="center"/>
    </xf>
    <xf numFmtId="0" fontId="74" fillId="0" borderId="23" xfId="0" applyFont="1" applyBorder="1" applyAlignment="1">
      <alignment horizontal="center" vertical="center"/>
    </xf>
    <xf numFmtId="14" fontId="88" fillId="0" borderId="23" xfId="0" applyNumberFormat="1" applyFont="1" applyBorder="1" applyAlignment="1" applyProtection="1">
      <alignment horizontal="center" vertical="center"/>
      <protection locked="0"/>
    </xf>
    <xf numFmtId="172" fontId="88" fillId="0" borderId="23" xfId="0" applyNumberFormat="1" applyFont="1" applyBorder="1" applyAlignment="1" applyProtection="1">
      <alignment horizontal="center" vertical="center"/>
      <protection locked="0"/>
    </xf>
    <xf numFmtId="0" fontId="74" fillId="0" borderId="23" xfId="0" applyFont="1" applyBorder="1" applyAlignment="1">
      <alignment horizontal="left" vertical="top"/>
    </xf>
    <xf numFmtId="0" fontId="74" fillId="0" borderId="87" xfId="0" applyFont="1" applyBorder="1" applyAlignment="1">
      <alignment horizontal="left" vertical="top"/>
    </xf>
    <xf numFmtId="0" fontId="74" fillId="0" borderId="69" xfId="0" applyFont="1" applyBorder="1" applyAlignment="1">
      <alignment horizontal="left" vertical="top"/>
    </xf>
    <xf numFmtId="0" fontId="74" fillId="0" borderId="22" xfId="0" applyFont="1" applyBorder="1" applyAlignment="1" applyProtection="1">
      <alignment horizontal="center" vertical="top"/>
      <protection locked="0"/>
    </xf>
    <xf numFmtId="0" fontId="74" fillId="0" borderId="69" xfId="0" applyFont="1" applyBorder="1" applyAlignment="1">
      <alignment horizontal="center" vertical="top"/>
    </xf>
    <xf numFmtId="0" fontId="74" fillId="0" borderId="70" xfId="0" applyFont="1" applyBorder="1" applyAlignment="1">
      <alignment horizontal="center" vertical="top"/>
    </xf>
    <xf numFmtId="0" fontId="74" fillId="0" borderId="88" xfId="0" applyFont="1" applyBorder="1" applyAlignment="1" applyProtection="1">
      <alignment horizontal="center" vertical="top"/>
      <protection locked="0"/>
    </xf>
    <xf numFmtId="0" fontId="74" fillId="0" borderId="23" xfId="0" applyFont="1" applyBorder="1" applyAlignment="1">
      <alignment horizontal="center" vertical="top"/>
    </xf>
    <xf numFmtId="0" fontId="74" fillId="0" borderId="22" xfId="0" applyFont="1" applyBorder="1" applyAlignment="1">
      <alignment horizontal="left" vertical="center"/>
    </xf>
    <xf numFmtId="0" fontId="74" fillId="0" borderId="69" xfId="0" applyFont="1" applyBorder="1" applyAlignment="1">
      <alignment horizontal="left" vertical="center"/>
    </xf>
    <xf numFmtId="0" fontId="74" fillId="0" borderId="70" xfId="0" applyFont="1" applyBorder="1" applyAlignment="1">
      <alignment horizontal="left" vertical="center"/>
    </xf>
    <xf numFmtId="0" fontId="74" fillId="0" borderId="23" xfId="0" applyFont="1" applyBorder="1" applyAlignment="1" applyProtection="1">
      <alignment horizontal="left" vertical="top"/>
      <protection locked="0"/>
    </xf>
    <xf numFmtId="0" fontId="74" fillId="0" borderId="89" xfId="0" applyFont="1" applyBorder="1" applyAlignment="1" applyProtection="1">
      <alignment horizontal="center" vertical="top"/>
      <protection locked="0"/>
    </xf>
    <xf numFmtId="0" fontId="74" fillId="0" borderId="90" xfId="0" applyFont="1" applyBorder="1" applyAlignment="1" applyProtection="1">
      <alignment horizontal="center" vertical="top"/>
      <protection locked="0"/>
    </xf>
    <xf numFmtId="0" fontId="74" fillId="0" borderId="91" xfId="0" applyFont="1" applyBorder="1" applyAlignment="1" applyProtection="1">
      <alignment horizontal="center" vertical="top"/>
      <protection locked="0"/>
    </xf>
    <xf numFmtId="0" fontId="74" fillId="0" borderId="73" xfId="0" applyFont="1" applyBorder="1" applyAlignment="1" applyProtection="1">
      <alignment horizontal="center" vertical="top"/>
      <protection locked="0"/>
    </xf>
    <xf numFmtId="0" fontId="74" fillId="0" borderId="62" xfId="0" applyFont="1" applyBorder="1" applyAlignment="1" applyProtection="1">
      <alignment horizontal="center" vertical="top"/>
      <protection locked="0"/>
    </xf>
    <xf numFmtId="0" fontId="74" fillId="0" borderId="66" xfId="0" applyFont="1" applyBorder="1" applyAlignment="1" applyProtection="1">
      <alignment horizontal="center" vertical="top"/>
      <protection locked="0"/>
    </xf>
    <xf numFmtId="0" fontId="74" fillId="0" borderId="92" xfId="0" applyFont="1" applyBorder="1" applyAlignment="1" applyProtection="1">
      <alignment horizontal="center" vertical="top"/>
      <protection locked="0"/>
    </xf>
    <xf numFmtId="0" fontId="74" fillId="0" borderId="93" xfId="0" applyFont="1" applyBorder="1" applyAlignment="1" applyProtection="1">
      <alignment horizontal="center" vertical="top"/>
      <protection locked="0"/>
    </xf>
    <xf numFmtId="0" fontId="74" fillId="0" borderId="94" xfId="0" applyFont="1" applyBorder="1" applyAlignment="1" applyProtection="1">
      <alignment horizontal="center" vertical="top"/>
      <protection locked="0"/>
    </xf>
    <xf numFmtId="0" fontId="74" fillId="0" borderId="86" xfId="0" applyFont="1" applyBorder="1" applyAlignment="1" applyProtection="1">
      <alignment horizontal="center" vertical="top"/>
      <protection locked="0"/>
    </xf>
    <xf numFmtId="0" fontId="78" fillId="0" borderId="95" xfId="0" applyFont="1" applyBorder="1" applyAlignment="1" applyProtection="1">
      <alignment horizontal="center" vertical="center"/>
      <protection locked="0"/>
    </xf>
    <xf numFmtId="0" fontId="78" fillId="0" borderId="96" xfId="0" applyFont="1" applyBorder="1" applyAlignment="1" applyProtection="1">
      <alignment horizontal="center" vertical="center"/>
      <protection locked="0"/>
    </xf>
    <xf numFmtId="0" fontId="78" fillId="0" borderId="97" xfId="0" applyFont="1" applyBorder="1" applyAlignment="1" applyProtection="1">
      <alignment horizontal="center" vertical="center"/>
      <protection locked="0"/>
    </xf>
    <xf numFmtId="0" fontId="78" fillId="0" borderId="60" xfId="0" applyFont="1" applyBorder="1" applyAlignment="1" applyProtection="1">
      <alignment horizontal="center" vertical="center"/>
      <protection locked="0"/>
    </xf>
    <xf numFmtId="0" fontId="78" fillId="0" borderId="61" xfId="0" applyFont="1" applyBorder="1" applyAlignment="1" applyProtection="1">
      <alignment horizontal="center" vertical="center"/>
      <protection locked="0"/>
    </xf>
    <xf numFmtId="0" fontId="78" fillId="0" borderId="98" xfId="0" applyFont="1" applyBorder="1" applyAlignment="1" applyProtection="1">
      <alignment horizontal="center" vertical="center"/>
      <protection locked="0"/>
    </xf>
    <xf numFmtId="0" fontId="6" fillId="0" borderId="99" xfId="0" applyFont="1" applyBorder="1" applyAlignment="1" applyProtection="1">
      <alignment horizontal="center" vertical="top"/>
      <protection locked="0"/>
    </xf>
    <xf numFmtId="0" fontId="6" fillId="0" borderId="0" xfId="0" applyFont="1" applyAlignment="1" applyProtection="1">
      <alignment horizontal="center" vertical="top"/>
      <protection locked="0"/>
    </xf>
    <xf numFmtId="0" fontId="74" fillId="0" borderId="75" xfId="0" applyFont="1" applyBorder="1" applyAlignment="1">
      <alignment horizontal="center" vertical="top"/>
    </xf>
    <xf numFmtId="0" fontId="74" fillId="0" borderId="77" xfId="0" applyFont="1" applyBorder="1" applyAlignment="1">
      <alignment horizontal="center" vertical="top"/>
    </xf>
    <xf numFmtId="14" fontId="89" fillId="0" borderId="75" xfId="0" applyNumberFormat="1" applyFont="1" applyBorder="1" applyAlignment="1" applyProtection="1">
      <alignment horizontal="center" vertical="top"/>
      <protection locked="0"/>
    </xf>
    <xf numFmtId="14" fontId="89" fillId="0" borderId="76" xfId="0" applyNumberFormat="1" applyFont="1" applyBorder="1" applyAlignment="1" applyProtection="1">
      <alignment horizontal="center" vertical="top"/>
      <protection locked="0"/>
    </xf>
    <xf numFmtId="14" fontId="89" fillId="0" borderId="77" xfId="0" applyNumberFormat="1" applyFont="1" applyBorder="1" applyAlignment="1" applyProtection="1">
      <alignment horizontal="center" vertical="top"/>
      <protection locked="0"/>
    </xf>
    <xf numFmtId="0" fontId="74" fillId="0" borderId="75" xfId="0" applyFont="1" applyBorder="1" applyAlignment="1">
      <alignment horizontal="left" vertical="top"/>
    </xf>
    <xf numFmtId="0" fontId="74" fillId="0" borderId="77" xfId="0" applyFont="1" applyBorder="1" applyAlignment="1">
      <alignment horizontal="left" vertical="top"/>
    </xf>
    <xf numFmtId="0" fontId="74" fillId="0" borderId="76" xfId="0" applyFont="1" applyBorder="1" applyAlignment="1">
      <alignment horizontal="center" vertical="top"/>
    </xf>
    <xf numFmtId="0" fontId="90" fillId="0" borderId="0" xfId="0" applyFont="1" applyAlignment="1">
      <alignment horizontal="left"/>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69" fillId="0" borderId="15" xfId="0" applyFont="1" applyBorder="1" applyAlignment="1">
      <alignment horizontal="center"/>
    </xf>
    <xf numFmtId="0" fontId="69" fillId="0" borderId="13" xfId="0" applyFont="1" applyBorder="1" applyAlignment="1">
      <alignment horizontal="center"/>
    </xf>
    <xf numFmtId="0" fontId="69" fillId="0" borderId="63" xfId="0" applyFont="1" applyBorder="1" applyAlignment="1">
      <alignment horizontal="center"/>
    </xf>
    <xf numFmtId="178" fontId="82" fillId="19" borderId="57" xfId="0" applyNumberFormat="1" applyFont="1" applyFill="1" applyBorder="1" applyAlignment="1">
      <alignment horizontal="left" vertical="center" wrapText="1"/>
    </xf>
    <xf numFmtId="178" fontId="82" fillId="19" borderId="62" xfId="0" applyNumberFormat="1" applyFont="1" applyFill="1" applyBorder="1" applyAlignment="1">
      <alignment horizontal="left" vertical="center" wrapText="1"/>
    </xf>
    <xf numFmtId="178" fontId="82" fillId="19" borderId="62" xfId="0" applyNumberFormat="1" applyFont="1" applyFill="1" applyBorder="1" applyAlignment="1">
      <alignment horizontal="right" vertical="center" wrapText="1"/>
    </xf>
    <xf numFmtId="178" fontId="82" fillId="19" borderId="86" xfId="0" applyNumberFormat="1" applyFont="1" applyFill="1" applyBorder="1" applyAlignment="1">
      <alignment horizontal="right" vertical="center" wrapText="1"/>
    </xf>
    <xf numFmtId="0" fontId="53" fillId="36" borderId="15" xfId="0" applyFont="1" applyFill="1" applyBorder="1" applyAlignment="1">
      <alignment horizontal="center"/>
    </xf>
    <xf numFmtId="0" fontId="53" fillId="36" borderId="63" xfId="0" applyFont="1" applyFill="1" applyBorder="1" applyAlignment="1">
      <alignment horizontal="center"/>
    </xf>
    <xf numFmtId="0" fontId="53" fillId="36" borderId="103" xfId="0" applyFont="1" applyFill="1" applyBorder="1" applyAlignment="1">
      <alignment horizontal="center" vertical="center" wrapText="1"/>
    </xf>
    <xf numFmtId="0" fontId="53" fillId="36" borderId="18" xfId="0" applyFont="1" applyFill="1" applyBorder="1" applyAlignment="1">
      <alignment horizontal="center" vertical="center" wrapText="1"/>
    </xf>
    <xf numFmtId="0" fontId="53" fillId="36" borderId="13" xfId="0" applyFont="1" applyFill="1" applyBorder="1" applyAlignment="1">
      <alignment horizontal="center"/>
    </xf>
    <xf numFmtId="0" fontId="91" fillId="35" borderId="0" xfId="0" applyFont="1" applyFill="1" applyAlignment="1" applyProtection="1">
      <alignment horizontal="center"/>
      <protection locked="0"/>
    </xf>
    <xf numFmtId="0" fontId="53" fillId="36" borderId="103" xfId="0" applyFont="1" applyFill="1" applyBorder="1" applyAlignment="1" applyProtection="1">
      <alignment horizontal="center" vertical="center" wrapText="1"/>
      <protection locked="0"/>
    </xf>
    <xf numFmtId="0" fontId="53" fillId="36" borderId="18" xfId="0" applyFont="1" applyFill="1" applyBorder="1" applyAlignment="1" applyProtection="1">
      <alignment horizontal="center" vertical="center" wrapText="1"/>
      <protection locked="0"/>
    </xf>
    <xf numFmtId="0" fontId="53" fillId="36" borderId="103" xfId="0" applyFont="1" applyFill="1" applyBorder="1" applyAlignment="1">
      <alignment horizontal="center" vertical="center"/>
    </xf>
    <xf numFmtId="0" fontId="53" fillId="36" borderId="18" xfId="0" applyFont="1" applyFill="1" applyBorder="1" applyAlignment="1">
      <alignment horizontal="center" vertical="center"/>
    </xf>
    <xf numFmtId="0" fontId="53" fillId="36" borderId="103" xfId="0" applyFont="1" applyFill="1" applyBorder="1" applyAlignment="1" applyProtection="1">
      <alignment horizontal="center" vertical="center"/>
      <protection locked="0"/>
    </xf>
    <xf numFmtId="0" fontId="53" fillId="36" borderId="18" xfId="0" applyFont="1" applyFill="1" applyBorder="1" applyAlignment="1" applyProtection="1">
      <alignment horizontal="center" vertical="center"/>
      <protection locked="0"/>
    </xf>
    <xf numFmtId="0" fontId="53" fillId="36" borderId="15" xfId="0" applyFont="1" applyFill="1" applyBorder="1" applyAlignment="1" applyProtection="1">
      <alignment horizontal="center"/>
      <protection locked="0"/>
    </xf>
    <xf numFmtId="0" fontId="53" fillId="36" borderId="63" xfId="0" applyFont="1" applyFill="1" applyBorder="1" applyAlignment="1" applyProtection="1">
      <alignment horizontal="center"/>
      <protection locked="0"/>
    </xf>
    <xf numFmtId="0" fontId="0" fillId="0" borderId="10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82" fillId="0" borderId="14" xfId="0" applyFont="1" applyBorder="1" applyAlignment="1">
      <alignment horizontal="center"/>
    </xf>
    <xf numFmtId="0" fontId="56" fillId="33" borderId="10" xfId="0" applyFont="1" applyFill="1" applyBorder="1" applyAlignment="1">
      <alignment horizontal="center"/>
    </xf>
    <xf numFmtId="0" fontId="56" fillId="33" borderId="13" xfId="0" applyFont="1" applyFill="1" applyBorder="1" applyAlignment="1">
      <alignment horizontal="center"/>
    </xf>
    <xf numFmtId="0" fontId="92" fillId="34" borderId="14"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93" fillId="0" borderId="103" xfId="0" applyFont="1" applyBorder="1" applyAlignment="1">
      <alignment horizontal="center" vertical="center" textRotation="90"/>
    </xf>
    <xf numFmtId="0" fontId="93" fillId="0" borderId="17" xfId="0" applyFont="1" applyBorder="1" applyAlignment="1">
      <alignment horizontal="center" vertical="center" textRotation="90"/>
    </xf>
    <xf numFmtId="0" fontId="93" fillId="0" borderId="18" xfId="0" applyFont="1" applyBorder="1" applyAlignment="1">
      <alignment horizontal="center" vertical="center" textRotation="90"/>
    </xf>
    <xf numFmtId="0" fontId="29" fillId="0" borderId="103"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69" fillId="0" borderId="103" xfId="0" applyFont="1" applyBorder="1" applyAlignment="1">
      <alignment horizontal="center" vertical="center"/>
    </xf>
    <xf numFmtId="0" fontId="69" fillId="0" borderId="17" xfId="0" applyFont="1" applyBorder="1" applyAlignment="1">
      <alignment horizontal="center" vertical="center"/>
    </xf>
    <xf numFmtId="0" fontId="69" fillId="0" borderId="18" xfId="0" applyFont="1" applyBorder="1" applyAlignment="1">
      <alignment horizontal="center" vertical="center"/>
    </xf>
    <xf numFmtId="0" fontId="69" fillId="0" borderId="14" xfId="0" applyFont="1" applyBorder="1" applyAlignment="1">
      <alignment horizontal="center" vertical="center"/>
    </xf>
    <xf numFmtId="0" fontId="92" fillId="0" borderId="17" xfId="0" applyFont="1" applyBorder="1" applyAlignment="1">
      <alignment horizontal="center" vertical="center"/>
    </xf>
    <xf numFmtId="0" fontId="92" fillId="0" borderId="18" xfId="0" applyFont="1" applyBorder="1" applyAlignment="1">
      <alignment horizontal="center" vertical="center"/>
    </xf>
    <xf numFmtId="0" fontId="92" fillId="0" borderId="0" xfId="0" applyFont="1" applyAlignment="1">
      <alignment horizontal="center" vertical="center"/>
    </xf>
    <xf numFmtId="0" fontId="69" fillId="0" borderId="0" xfId="0" applyFont="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2"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8">
    <dxf>
      <fill>
        <patternFill>
          <bgColor rgb="FF00B0F0"/>
        </patternFill>
      </fill>
    </dxf>
    <dxf>
      <font>
        <color theme="0"/>
      </font>
      <fill>
        <patternFill>
          <bgColor theme="8" tint="-0.49994000792503357"/>
        </patternFill>
      </fill>
    </dxf>
    <dxf>
      <font>
        <color theme="0"/>
      </font>
      <fill>
        <patternFill>
          <bgColor theme="3" tint="-0.24990999698638916"/>
        </patternFill>
      </fill>
    </dxf>
    <dxf>
      <font>
        <b/>
        <i val="0"/>
      </font>
      <fill>
        <patternFill>
          <bgColor theme="6" tint="-0.49994000792503357"/>
        </patternFill>
      </fill>
    </dxf>
    <dxf>
      <font>
        <b/>
        <i val="0"/>
      </font>
      <fill>
        <patternFill>
          <bgColor rgb="FFC00000"/>
        </patternFill>
      </fill>
    </dxf>
    <dxf>
      <font>
        <b/>
        <i val="0"/>
      </font>
      <fill>
        <patternFill>
          <bgColor rgb="FFE81240"/>
        </patternFill>
      </fill>
    </dxf>
    <dxf>
      <font>
        <b/>
        <i val="0"/>
      </font>
      <fill>
        <patternFill>
          <bgColor rgb="FFC00000"/>
        </patternFill>
      </fill>
    </dxf>
    <dxf>
      <fill>
        <patternFill>
          <bgColor theme="6" tint="-0.49994000792503357"/>
        </patternFill>
      </fill>
    </dxf>
    <dxf>
      <font>
        <b/>
        <i val="0"/>
      </font>
      <fill>
        <patternFill>
          <bgColor theme="6" tint="-0.24990999698638916"/>
        </patternFill>
      </fill>
      <border>
        <left style="thin"/>
        <right style="thin"/>
        <top style="thin"/>
        <bottom style="thin"/>
      </border>
    </dxf>
    <dxf>
      <font>
        <b/>
        <i val="0"/>
        <color auto="1"/>
      </font>
      <fill>
        <patternFill>
          <bgColor theme="6" tint="0.3999499976634979"/>
        </patternFill>
      </fill>
      <border>
        <left style="thin"/>
        <right style="thin"/>
        <top style="thin"/>
        <bottom style="thin"/>
      </border>
    </dxf>
    <dxf>
      <fill>
        <patternFill>
          <bgColor theme="3" tint="0.3999499976634979"/>
        </patternFill>
      </fill>
    </dxf>
    <dxf>
      <fill>
        <patternFill>
          <bgColor theme="8" tint="-0.24990999698638916"/>
        </patternFill>
      </fill>
    </dxf>
    <dxf>
      <fill>
        <patternFill>
          <bgColor rgb="FF00B0F0"/>
        </patternFill>
      </fill>
    </dxf>
    <dxf>
      <font>
        <color theme="0"/>
      </font>
      <fill>
        <patternFill>
          <bgColor theme="4" tint="-0.49994000792503357"/>
        </patternFill>
      </fill>
    </dxf>
    <dxf>
      <fill>
        <patternFill>
          <bgColor indexed="10"/>
        </patternFill>
      </fill>
    </dxf>
    <dxf>
      <fill>
        <patternFill>
          <bgColor rgb="FFFFC000"/>
        </patternFill>
      </fill>
    </dxf>
    <dxf>
      <fill>
        <patternFill>
          <bgColor theme="6" tint="-0.24990999698638916"/>
        </patternFill>
      </fill>
    </dxf>
    <dxf>
      <font>
        <color theme="0"/>
      </font>
      <fill>
        <patternFill>
          <bgColor theme="4" tint="-0.49994000792503357"/>
        </patternFill>
      </fill>
      <border/>
    </dxf>
    <dxf>
      <font>
        <b/>
        <i val="0"/>
        <color auto="1"/>
      </font>
      <fill>
        <patternFill>
          <bgColor theme="6" tint="0.3999499976634979"/>
        </patternFill>
      </fill>
      <border>
        <left style="thin">
          <color rgb="FF000000"/>
        </left>
        <right style="thin">
          <color rgb="FF000000"/>
        </right>
        <top style="thin"/>
        <bottom style="thin">
          <color rgb="FF000000"/>
        </bottom>
      </border>
    </dxf>
    <dxf>
      <font>
        <b/>
        <i val="0"/>
      </font>
      <fill>
        <patternFill>
          <bgColor theme="6" tint="-0.24990999698638916"/>
        </patternFill>
      </fill>
      <border>
        <left style="thin">
          <color rgb="FF000000"/>
        </left>
        <right style="thin">
          <color rgb="FF000000"/>
        </right>
        <top style="thin"/>
        <bottom style="thin">
          <color rgb="FF000000"/>
        </bottom>
      </border>
    </dxf>
    <dxf>
      <font>
        <b/>
        <i val="0"/>
      </font>
      <fill>
        <patternFill>
          <bgColor rgb="FFC00000"/>
        </patternFill>
      </fill>
      <border/>
    </dxf>
    <dxf>
      <font>
        <b/>
        <i val="0"/>
      </font>
      <fill>
        <patternFill>
          <bgColor rgb="FFE81240"/>
        </patternFill>
      </fill>
      <border/>
    </dxf>
    <dxf>
      <font>
        <b/>
        <i val="0"/>
      </font>
      <fill>
        <patternFill>
          <bgColor rgb="FFFFC000"/>
        </patternFill>
      </fill>
      <border/>
    </dxf>
    <dxf>
      <font>
        <b/>
        <i val="0"/>
      </font>
      <fill>
        <patternFill>
          <bgColor theme="6" tint="0.3999499976634979"/>
        </patternFill>
      </fill>
      <border/>
    </dxf>
    <dxf>
      <font>
        <b/>
        <i val="0"/>
      </font>
      <fill>
        <patternFill>
          <bgColor theme="6" tint="-0.49994000792503357"/>
        </patternFill>
      </fill>
      <border/>
    </dxf>
    <dxf>
      <font>
        <color theme="0"/>
      </font>
      <fill>
        <patternFill>
          <bgColor theme="3" tint="-0.24990999698638916"/>
        </patternFill>
      </fill>
      <border/>
    </dxf>
    <dxf>
      <font>
        <color theme="0"/>
      </font>
      <fill>
        <patternFill>
          <bgColor theme="8" tint="-0.49994000792503357"/>
        </patternFill>
      </fill>
      <border/>
    </dxf>
    <dxf>
      <fill>
        <patternFill>
          <bgColor rgb="FF1919C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819150</xdr:colOff>
      <xdr:row>1</xdr:row>
      <xdr:rowOff>76200</xdr:rowOff>
    </xdr:from>
    <xdr:to>
      <xdr:col>1</xdr:col>
      <xdr:colOff>1143000</xdr:colOff>
      <xdr:row>2</xdr:row>
      <xdr:rowOff>161925</xdr:rowOff>
    </xdr:to>
    <xdr:pic>
      <xdr:nvPicPr>
        <xdr:cNvPr id="1" name="1 Imagen" descr="Descripción: unipamplona"/>
        <xdr:cNvPicPr preferRelativeResize="1">
          <a:picLocks noChangeAspect="0"/>
        </xdr:cNvPicPr>
      </xdr:nvPicPr>
      <xdr:blipFill>
        <a:blip r:embed="rId1"/>
        <a:stretch>
          <a:fillRect/>
        </a:stretch>
      </xdr:blipFill>
      <xdr:spPr>
        <a:xfrm>
          <a:off x="942975" y="342900"/>
          <a:ext cx="323850" cy="285750"/>
        </a:xfrm>
        <a:prstGeom prst="rect">
          <a:avLst/>
        </a:prstGeom>
        <a:noFill/>
        <a:ln w="9525" cmpd="sng">
          <a:noFill/>
        </a:ln>
      </xdr:spPr>
    </xdr:pic>
    <xdr:clientData/>
  </xdr:twoCellAnchor>
  <xdr:twoCellAnchor editAs="oneCell">
    <xdr:from>
      <xdr:col>0</xdr:col>
      <xdr:colOff>85725</xdr:colOff>
      <xdr:row>49</xdr:row>
      <xdr:rowOff>85725</xdr:rowOff>
    </xdr:from>
    <xdr:to>
      <xdr:col>12</xdr:col>
      <xdr:colOff>0</xdr:colOff>
      <xdr:row>54</xdr:row>
      <xdr:rowOff>285750</xdr:rowOff>
    </xdr:to>
    <xdr:pic>
      <xdr:nvPicPr>
        <xdr:cNvPr id="2" name="2 Imagen"/>
        <xdr:cNvPicPr preferRelativeResize="1">
          <a:picLocks noChangeAspect="1"/>
        </xdr:cNvPicPr>
      </xdr:nvPicPr>
      <xdr:blipFill>
        <a:blip r:embed="rId2"/>
        <a:srcRect l="2508" r="2871" b="9367"/>
        <a:stretch>
          <a:fillRect/>
        </a:stretch>
      </xdr:blipFill>
      <xdr:spPr>
        <a:xfrm>
          <a:off x="85725" y="9305925"/>
          <a:ext cx="9163050" cy="1533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18</xdr:row>
      <xdr:rowOff>114300</xdr:rowOff>
    </xdr:from>
    <xdr:to>
      <xdr:col>8</xdr:col>
      <xdr:colOff>85725</xdr:colOff>
      <xdr:row>27</xdr:row>
      <xdr:rowOff>85725</xdr:rowOff>
    </xdr:to>
    <xdr:pic>
      <xdr:nvPicPr>
        <xdr:cNvPr id="1" name="4 Imagen"/>
        <xdr:cNvPicPr preferRelativeResize="1">
          <a:picLocks noChangeAspect="1"/>
        </xdr:cNvPicPr>
      </xdr:nvPicPr>
      <xdr:blipFill>
        <a:blip r:embed="rId1"/>
        <a:stretch>
          <a:fillRect/>
        </a:stretch>
      </xdr:blipFill>
      <xdr:spPr>
        <a:xfrm>
          <a:off x="9525" y="4267200"/>
          <a:ext cx="9315450" cy="1685925"/>
        </a:xfrm>
        <a:prstGeom prst="rect">
          <a:avLst/>
        </a:prstGeom>
        <a:noFill/>
        <a:ln w="9525" cmpd="sng">
          <a:noFill/>
        </a:ln>
      </xdr:spPr>
    </xdr:pic>
    <xdr:clientData/>
  </xdr:twoCellAnchor>
  <xdr:twoCellAnchor editAs="oneCell">
    <xdr:from>
      <xdr:col>0</xdr:col>
      <xdr:colOff>104775</xdr:colOff>
      <xdr:row>28</xdr:row>
      <xdr:rowOff>28575</xdr:rowOff>
    </xdr:from>
    <xdr:to>
      <xdr:col>8</xdr:col>
      <xdr:colOff>1200150</xdr:colOff>
      <xdr:row>95</xdr:row>
      <xdr:rowOff>104775</xdr:rowOff>
    </xdr:to>
    <xdr:pic>
      <xdr:nvPicPr>
        <xdr:cNvPr id="2" name="6 Imagen"/>
        <xdr:cNvPicPr preferRelativeResize="1">
          <a:picLocks noChangeAspect="1"/>
        </xdr:cNvPicPr>
      </xdr:nvPicPr>
      <xdr:blipFill>
        <a:blip r:embed="rId2"/>
        <a:stretch>
          <a:fillRect/>
        </a:stretch>
      </xdr:blipFill>
      <xdr:spPr>
        <a:xfrm>
          <a:off x="104775" y="6086475"/>
          <a:ext cx="10334625" cy="12915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R\Downloads\ARCHIVOS%20GE(NUEVO%20PROC)\Plantilla%20Registro%20de%20Riesgos%20del%20Proyecto%20v2012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stro de Riesgos"/>
      <sheetName val="Instructivo"/>
      <sheetName val="Catalogo de riesgos GP"/>
      <sheetName val="Porcentajes"/>
      <sheetName val="Matriz de Riesgos"/>
      <sheetName val="Datos(No borrar)"/>
    </sheetNames>
    <sheetDataSet>
      <sheetData sheetId="0">
        <row r="6">
          <cell r="A6" t="str">
            <v>Externo</v>
          </cell>
          <cell r="B6" t="str">
            <v>Mercado</v>
          </cell>
        </row>
        <row r="7">
          <cell r="A7" t="str">
            <v>Externo</v>
          </cell>
          <cell r="B7" t="str">
            <v>Mercado</v>
          </cell>
        </row>
        <row r="8">
          <cell r="A8" t="str">
            <v>Externo</v>
          </cell>
          <cell r="B8" t="str">
            <v>Cliente</v>
          </cell>
        </row>
        <row r="9">
          <cell r="A9" t="str">
            <v>Externo</v>
          </cell>
          <cell r="B9" t="str">
            <v>Entorno</v>
          </cell>
        </row>
        <row r="10">
          <cell r="A10" t="str">
            <v>Externo</v>
          </cell>
          <cell r="B10" t="str">
            <v>Mercado</v>
          </cell>
        </row>
        <row r="11">
          <cell r="A11" t="str">
            <v>Interno</v>
          </cell>
          <cell r="B11" t="str">
            <v>Organización_y_Gestión</v>
          </cell>
        </row>
        <row r="12">
          <cell r="A12" t="str">
            <v>Externo</v>
          </cell>
          <cell r="B12" t="str">
            <v>Entorno</v>
          </cell>
        </row>
        <row r="13">
          <cell r="A13" t="str">
            <v>Externo</v>
          </cell>
          <cell r="B13" t="str">
            <v>Cliente</v>
          </cell>
        </row>
        <row r="14">
          <cell r="A14" t="str">
            <v>Externo</v>
          </cell>
          <cell r="B14" t="str">
            <v>Entorno</v>
          </cell>
        </row>
        <row r="15">
          <cell r="A15" t="str">
            <v>Interno</v>
          </cell>
          <cell r="B15" t="str">
            <v>Recursos </v>
          </cell>
        </row>
        <row r="16">
          <cell r="A16" t="str">
            <v>Interno</v>
          </cell>
          <cell r="B16" t="str">
            <v>Entorno</v>
          </cell>
        </row>
        <row r="17">
          <cell r="A17" t="str">
            <v>Interno</v>
          </cell>
          <cell r="B17" t="str">
            <v>Organización_y_Gestión</v>
          </cell>
        </row>
      </sheetData>
      <sheetData sheetId="3">
        <row r="6">
          <cell r="B6" t="str">
            <v>Muy Alto</v>
          </cell>
          <cell r="D6">
            <v>0.7</v>
          </cell>
          <cell r="E6">
            <v>0.5</v>
          </cell>
          <cell r="F6">
            <v>0.5</v>
          </cell>
          <cell r="G6">
            <v>0.5</v>
          </cell>
          <cell r="H6">
            <v>0.5</v>
          </cell>
          <cell r="I6" t="str">
            <v>Incumplimiento en la funcionalidad total de los entregables </v>
          </cell>
        </row>
        <row r="7">
          <cell r="B7" t="str">
            <v>Alto</v>
          </cell>
          <cell r="D7">
            <v>0.4</v>
          </cell>
          <cell r="E7">
            <v>0.3</v>
          </cell>
          <cell r="F7">
            <v>0.3</v>
          </cell>
          <cell r="H7">
            <v>0.3</v>
          </cell>
          <cell r="I7" t="str">
            <v>Deficiencia en la funcionalidad de los entregables </v>
          </cell>
        </row>
        <row r="8">
          <cell r="B8" t="str">
            <v>Mediano</v>
          </cell>
          <cell r="D8">
            <v>0.3</v>
          </cell>
          <cell r="E8">
            <v>0.1</v>
          </cell>
          <cell r="F8">
            <v>0.1</v>
          </cell>
          <cell r="G8">
            <v>0.1</v>
          </cell>
          <cell r="H8">
            <v>0.10000000000000002</v>
          </cell>
          <cell r="I8" t="str">
            <v>Impacto sobre areas funcionales  de los entregables </v>
          </cell>
        </row>
        <row r="9">
          <cell r="B9" t="str">
            <v>Bajo</v>
          </cell>
          <cell r="D9">
            <v>0.1</v>
          </cell>
          <cell r="E9">
            <v>0.05</v>
          </cell>
          <cell r="F9">
            <v>0.05</v>
          </cell>
          <cell r="G9">
            <v>0.05</v>
          </cell>
          <cell r="H9">
            <v>0.05000000000000001</v>
          </cell>
          <cell r="I9" t="str">
            <v>fallas en la funcionalidad de los entregables </v>
          </cell>
        </row>
        <row r="10">
          <cell r="B10" t="str">
            <v>Muy bajo</v>
          </cell>
          <cell r="D10">
            <v>0.05</v>
          </cell>
          <cell r="E10">
            <v>0.02</v>
          </cell>
          <cell r="F10">
            <v>0.02</v>
          </cell>
          <cell r="G10">
            <v>0.02</v>
          </cell>
          <cell r="H10">
            <v>0.02</v>
          </cell>
          <cell r="I10" t="str">
            <v>Ningun impacto sobre los entregables</v>
          </cell>
        </row>
      </sheetData>
      <sheetData sheetId="5">
        <row r="3">
          <cell r="A3" t="str">
            <v>Externo</v>
          </cell>
        </row>
        <row r="4">
          <cell r="A4" t="str">
            <v>Interno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8">
    <pageSetUpPr fitToPage="1"/>
  </sheetPr>
  <dimension ref="B2:O78"/>
  <sheetViews>
    <sheetView tabSelected="1" view="pageBreakPreview" zoomScaleSheetLayoutView="100" zoomScalePageLayoutView="0" workbookViewId="0" topLeftCell="A55">
      <selection activeCell="G67" sqref="G67:H67"/>
    </sheetView>
  </sheetViews>
  <sheetFormatPr defaultColWidth="11.421875" defaultRowHeight="21" customHeight="1"/>
  <cols>
    <col min="1" max="1" width="1.8515625" style="39" customWidth="1"/>
    <col min="2" max="2" width="26.140625" style="39" customWidth="1"/>
    <col min="3" max="3" width="4.421875" style="39" customWidth="1"/>
    <col min="4" max="4" width="11.28125" style="39" customWidth="1"/>
    <col min="5" max="5" width="4.8515625" style="39" customWidth="1"/>
    <col min="6" max="6" width="19.57421875" style="39" customWidth="1"/>
    <col min="7" max="7" width="9.00390625" style="39" customWidth="1"/>
    <col min="8" max="8" width="16.140625" style="39" customWidth="1"/>
    <col min="9" max="9" width="9.28125" style="39" customWidth="1"/>
    <col min="10" max="10" width="8.57421875" style="39" customWidth="1"/>
    <col min="11" max="11" width="15.57421875" style="39" customWidth="1"/>
    <col min="12" max="12" width="12.00390625" style="39" customWidth="1"/>
    <col min="13" max="13" width="22.28125" style="39" customWidth="1"/>
    <col min="14" max="16384" width="11.421875" style="39" customWidth="1"/>
  </cols>
  <sheetData>
    <row r="2" spans="2:12" ht="15.75" customHeight="1" thickBot="1">
      <c r="B2" s="294"/>
      <c r="C2" s="295"/>
      <c r="D2" s="304" t="s">
        <v>0</v>
      </c>
      <c r="E2" s="305"/>
      <c r="F2" s="305"/>
      <c r="G2" s="305"/>
      <c r="H2" s="306"/>
      <c r="I2" s="300" t="s">
        <v>1</v>
      </c>
      <c r="J2" s="301"/>
      <c r="K2" s="265" t="s">
        <v>2</v>
      </c>
      <c r="L2" s="266"/>
    </row>
    <row r="3" spans="2:12" ht="15" customHeight="1" thickBot="1">
      <c r="B3" s="296"/>
      <c r="C3" s="297"/>
      <c r="D3" s="307"/>
      <c r="E3" s="308"/>
      <c r="F3" s="308"/>
      <c r="G3" s="308"/>
      <c r="H3" s="309"/>
      <c r="I3" s="302" t="s">
        <v>3</v>
      </c>
      <c r="J3" s="303"/>
      <c r="K3" s="298" t="s">
        <v>4</v>
      </c>
      <c r="L3" s="299"/>
    </row>
    <row r="4" spans="2:13" ht="12" customHeight="1" thickBot="1">
      <c r="B4" s="310" t="s">
        <v>5</v>
      </c>
      <c r="C4" s="311"/>
      <c r="D4" s="311"/>
      <c r="E4" s="311"/>
      <c r="F4" s="311"/>
      <c r="G4" s="311"/>
      <c r="H4" s="311"/>
      <c r="I4" s="311"/>
      <c r="J4" s="311"/>
      <c r="K4" s="311"/>
      <c r="L4" s="73"/>
      <c r="M4" s="40"/>
    </row>
    <row r="5" spans="2:13" ht="12.75" customHeight="1">
      <c r="B5" s="312" t="s">
        <v>6</v>
      </c>
      <c r="C5" s="313"/>
      <c r="D5" s="314" t="s">
        <v>7</v>
      </c>
      <c r="E5" s="315"/>
      <c r="F5" s="316"/>
      <c r="G5" s="317" t="s">
        <v>8</v>
      </c>
      <c r="H5" s="318"/>
      <c r="I5" s="74"/>
      <c r="J5" s="319" t="s">
        <v>9</v>
      </c>
      <c r="K5" s="319"/>
      <c r="L5" s="74"/>
      <c r="M5" s="41"/>
    </row>
    <row r="6" spans="2:13" ht="11.25" customHeight="1">
      <c r="B6" s="283" t="s">
        <v>10</v>
      </c>
      <c r="C6" s="284"/>
      <c r="D6" s="284"/>
      <c r="E6" s="284"/>
      <c r="F6" s="274"/>
      <c r="G6" s="274"/>
      <c r="H6" s="274"/>
      <c r="I6" s="274"/>
      <c r="J6" s="274"/>
      <c r="K6" s="274"/>
      <c r="L6" s="288"/>
      <c r="M6" s="42"/>
    </row>
    <row r="7" spans="2:13" ht="12" customHeight="1">
      <c r="B7" s="283" t="s">
        <v>11</v>
      </c>
      <c r="C7" s="284"/>
      <c r="D7" s="70" t="s">
        <v>12</v>
      </c>
      <c r="E7" s="285"/>
      <c r="F7" s="275"/>
      <c r="G7" s="50" t="s">
        <v>13</v>
      </c>
      <c r="H7" s="75"/>
      <c r="I7" s="286" t="s">
        <v>14</v>
      </c>
      <c r="J7" s="287"/>
      <c r="K7" s="285"/>
      <c r="L7" s="288"/>
      <c r="M7" s="41"/>
    </row>
    <row r="8" spans="2:12" ht="12" customHeight="1">
      <c r="B8" s="51" t="s">
        <v>15</v>
      </c>
      <c r="C8" s="175"/>
      <c r="D8" s="175"/>
      <c r="E8" s="289" t="s">
        <v>16</v>
      </c>
      <c r="F8" s="289"/>
      <c r="G8" s="175"/>
      <c r="H8" s="175"/>
      <c r="I8" s="289" t="s">
        <v>17</v>
      </c>
      <c r="J8" s="289"/>
      <c r="K8" s="175"/>
      <c r="L8" s="175"/>
    </row>
    <row r="9" spans="2:13" ht="12" customHeight="1">
      <c r="B9" s="50" t="s">
        <v>18</v>
      </c>
      <c r="C9" s="274"/>
      <c r="D9" s="274"/>
      <c r="E9" s="274"/>
      <c r="F9" s="274"/>
      <c r="G9" s="274"/>
      <c r="H9" s="274"/>
      <c r="I9" s="274"/>
      <c r="J9" s="274"/>
      <c r="K9" s="274"/>
      <c r="L9" s="275"/>
      <c r="M9" s="42"/>
    </row>
    <row r="10" spans="2:13" ht="12" customHeight="1">
      <c r="B10" s="282" t="s">
        <v>19</v>
      </c>
      <c r="C10" s="282"/>
      <c r="D10" s="282"/>
      <c r="E10" s="282"/>
      <c r="F10" s="282"/>
      <c r="G10" s="282"/>
      <c r="H10" s="282"/>
      <c r="I10" s="282"/>
      <c r="J10" s="282"/>
      <c r="K10" s="282"/>
      <c r="L10" s="282"/>
      <c r="M10" s="42"/>
    </row>
    <row r="11" spans="2:13" ht="22.5" customHeight="1">
      <c r="B11" s="290" t="s">
        <v>20</v>
      </c>
      <c r="C11" s="291"/>
      <c r="D11" s="291"/>
      <c r="E11" s="291"/>
      <c r="F11" s="291"/>
      <c r="G11" s="291"/>
      <c r="H11" s="291"/>
      <c r="I11" s="291"/>
      <c r="J11" s="291"/>
      <c r="K11" s="291"/>
      <c r="L11" s="292"/>
      <c r="M11" s="43"/>
    </row>
    <row r="12" spans="2:12" ht="15" customHeight="1">
      <c r="B12" s="282" t="s">
        <v>21</v>
      </c>
      <c r="C12" s="282"/>
      <c r="D12" s="293" t="s">
        <v>22</v>
      </c>
      <c r="E12" s="293"/>
      <c r="F12" s="293"/>
      <c r="G12" s="282" t="s">
        <v>23</v>
      </c>
      <c r="H12" s="282"/>
      <c r="I12" s="293" t="s">
        <v>22</v>
      </c>
      <c r="J12" s="293"/>
      <c r="K12" s="293"/>
      <c r="L12" s="293"/>
    </row>
    <row r="13" spans="2:13" ht="13.5" customHeight="1">
      <c r="B13" s="282" t="s">
        <v>24</v>
      </c>
      <c r="C13" s="282"/>
      <c r="D13" s="262" t="s">
        <v>25</v>
      </c>
      <c r="E13" s="262"/>
      <c r="F13" s="262"/>
      <c r="G13" s="282" t="s">
        <v>26</v>
      </c>
      <c r="H13" s="282"/>
      <c r="I13" s="262" t="s">
        <v>27</v>
      </c>
      <c r="J13" s="262"/>
      <c r="K13" s="262"/>
      <c r="L13" s="262"/>
      <c r="M13" s="40"/>
    </row>
    <row r="14" spans="2:12" ht="22.5" customHeight="1" thickBot="1">
      <c r="B14" s="52" t="s">
        <v>28</v>
      </c>
      <c r="C14" s="218"/>
      <c r="D14" s="218"/>
      <c r="E14" s="218"/>
      <c r="F14" s="218"/>
      <c r="G14" s="263" t="s">
        <v>29</v>
      </c>
      <c r="H14" s="263"/>
      <c r="I14" s="264"/>
      <c r="J14" s="265"/>
      <c r="K14" s="265"/>
      <c r="L14" s="266"/>
    </row>
    <row r="15" spans="2:13" s="45" customFormat="1" ht="15" customHeight="1" thickBot="1">
      <c r="B15" s="276" t="s">
        <v>30</v>
      </c>
      <c r="C15" s="239"/>
      <c r="D15" s="239"/>
      <c r="E15" s="239"/>
      <c r="F15" s="239"/>
      <c r="G15" s="239"/>
      <c r="H15" s="239"/>
      <c r="I15" s="239"/>
      <c r="J15" s="239"/>
      <c r="K15" s="239"/>
      <c r="L15" s="277"/>
      <c r="M15" s="44"/>
    </row>
    <row r="16" spans="2:12" s="45" customFormat="1" ht="15.75" customHeight="1">
      <c r="B16" s="53" t="s">
        <v>31</v>
      </c>
      <c r="C16" s="76"/>
      <c r="D16" s="53" t="s">
        <v>32</v>
      </c>
      <c r="E16" s="76"/>
      <c r="F16" s="71" t="s">
        <v>33</v>
      </c>
      <c r="G16" s="76"/>
      <c r="H16" s="71" t="s">
        <v>34</v>
      </c>
      <c r="I16" s="76"/>
      <c r="J16" s="278" t="s">
        <v>35</v>
      </c>
      <c r="K16" s="278"/>
      <c r="L16" s="76"/>
    </row>
    <row r="17" spans="2:12" s="45" customFormat="1" ht="14.25" customHeight="1">
      <c r="B17" s="54" t="s">
        <v>36</v>
      </c>
      <c r="C17" s="77"/>
      <c r="D17" s="279" t="s">
        <v>37</v>
      </c>
      <c r="E17" s="279"/>
      <c r="F17" s="280" t="s">
        <v>38</v>
      </c>
      <c r="G17" s="280"/>
      <c r="H17" s="279" t="s">
        <v>39</v>
      </c>
      <c r="I17" s="279"/>
      <c r="J17" s="279"/>
      <c r="K17" s="281" t="s">
        <v>40</v>
      </c>
      <c r="L17" s="281"/>
    </row>
    <row r="18" spans="2:12" s="45" customFormat="1" ht="14.25" customHeight="1" thickBot="1">
      <c r="B18" s="55" t="s">
        <v>41</v>
      </c>
      <c r="C18" s="78"/>
      <c r="D18" s="251" t="s">
        <v>42</v>
      </c>
      <c r="E18" s="251"/>
      <c r="F18" s="251"/>
      <c r="G18" s="78"/>
      <c r="H18" s="55" t="s">
        <v>43</v>
      </c>
      <c r="I18" s="78"/>
      <c r="J18" s="251" t="s">
        <v>44</v>
      </c>
      <c r="K18" s="251"/>
      <c r="L18" s="78"/>
    </row>
    <row r="19" spans="2:12" s="46" customFormat="1" ht="13.5" customHeight="1" thickBot="1">
      <c r="B19" s="252" t="s">
        <v>45</v>
      </c>
      <c r="C19" s="239"/>
      <c r="D19" s="239"/>
      <c r="E19" s="239"/>
      <c r="F19" s="239"/>
      <c r="G19" s="239"/>
      <c r="H19" s="239"/>
      <c r="I19" s="239"/>
      <c r="J19" s="239"/>
      <c r="K19" s="239"/>
      <c r="L19" s="253"/>
    </row>
    <row r="20" spans="2:12" ht="14.25" customHeight="1">
      <c r="B20" s="254" t="s">
        <v>46</v>
      </c>
      <c r="C20" s="267" t="s">
        <v>47</v>
      </c>
      <c r="D20" s="268"/>
      <c r="E20" s="268"/>
      <c r="F20" s="269"/>
      <c r="G20" s="256" t="s">
        <v>48</v>
      </c>
      <c r="H20" s="257"/>
      <c r="I20" s="257"/>
      <c r="J20" s="257"/>
      <c r="K20" s="257"/>
      <c r="L20" s="258"/>
    </row>
    <row r="21" spans="2:12" ht="14.25" customHeight="1">
      <c r="B21" s="254"/>
      <c r="C21" s="270"/>
      <c r="D21" s="271"/>
      <c r="E21" s="271"/>
      <c r="F21" s="272"/>
      <c r="G21" s="273" t="s">
        <v>49</v>
      </c>
      <c r="H21" s="250"/>
      <c r="I21" s="79">
        <v>0.5</v>
      </c>
      <c r="J21" s="250" t="s">
        <v>49</v>
      </c>
      <c r="K21" s="250"/>
      <c r="L21" s="80">
        <v>0.5</v>
      </c>
    </row>
    <row r="22" spans="2:12" ht="27" customHeight="1">
      <c r="B22" s="255"/>
      <c r="C22" s="259" t="s">
        <v>50</v>
      </c>
      <c r="D22" s="260"/>
      <c r="E22" s="260"/>
      <c r="F22" s="261"/>
      <c r="G22" s="174" t="s">
        <v>51</v>
      </c>
      <c r="H22" s="174"/>
      <c r="I22" s="174"/>
      <c r="J22" s="174" t="s">
        <v>52</v>
      </c>
      <c r="K22" s="174"/>
      <c r="L22" s="174"/>
    </row>
    <row r="23" spans="2:12" ht="11.25" customHeight="1">
      <c r="B23" s="51" t="s">
        <v>53</v>
      </c>
      <c r="C23" s="248"/>
      <c r="D23" s="248"/>
      <c r="E23" s="248"/>
      <c r="F23" s="248"/>
      <c r="G23" s="248"/>
      <c r="H23" s="248"/>
      <c r="I23" s="248"/>
      <c r="J23" s="248"/>
      <c r="K23" s="248"/>
      <c r="L23" s="248"/>
    </row>
    <row r="24" spans="2:12" ht="11.25" customHeight="1">
      <c r="B24" s="51" t="s">
        <v>54</v>
      </c>
      <c r="C24" s="175"/>
      <c r="D24" s="175"/>
      <c r="E24" s="175"/>
      <c r="F24" s="175"/>
      <c r="G24" s="175"/>
      <c r="H24" s="175"/>
      <c r="I24" s="175"/>
      <c r="J24" s="248"/>
      <c r="K24" s="248"/>
      <c r="L24" s="248"/>
    </row>
    <row r="25" spans="2:12" ht="12" customHeight="1">
      <c r="B25" s="51" t="s">
        <v>55</v>
      </c>
      <c r="C25" s="248"/>
      <c r="D25" s="248"/>
      <c r="E25" s="248"/>
      <c r="F25" s="248"/>
      <c r="G25" s="248"/>
      <c r="H25" s="248"/>
      <c r="I25" s="248"/>
      <c r="J25" s="248"/>
      <c r="K25" s="248"/>
      <c r="L25" s="248"/>
    </row>
    <row r="26" spans="2:12" ht="11.25" customHeight="1">
      <c r="B26" s="51" t="s">
        <v>56</v>
      </c>
      <c r="C26" s="248"/>
      <c r="D26" s="248"/>
      <c r="E26" s="248"/>
      <c r="F26" s="248"/>
      <c r="G26" s="248"/>
      <c r="H26" s="248"/>
      <c r="I26" s="248"/>
      <c r="J26" s="248"/>
      <c r="K26" s="248"/>
      <c r="L26" s="248"/>
    </row>
    <row r="27" spans="2:12" ht="12" customHeight="1">
      <c r="B27" s="51" t="s">
        <v>57</v>
      </c>
      <c r="C27" s="248"/>
      <c r="D27" s="248"/>
      <c r="E27" s="248"/>
      <c r="F27" s="248"/>
      <c r="G27" s="248"/>
      <c r="H27" s="248"/>
      <c r="I27" s="248"/>
      <c r="J27" s="248"/>
      <c r="K27" s="248"/>
      <c r="L27" s="248"/>
    </row>
    <row r="28" spans="2:12" ht="12" customHeight="1">
      <c r="B28" s="51" t="s">
        <v>58</v>
      </c>
      <c r="C28" s="248"/>
      <c r="D28" s="248"/>
      <c r="E28" s="248"/>
      <c r="F28" s="248"/>
      <c r="G28" s="248"/>
      <c r="H28" s="248"/>
      <c r="I28" s="248"/>
      <c r="J28" s="175"/>
      <c r="K28" s="175"/>
      <c r="L28" s="175"/>
    </row>
    <row r="29" spans="2:12" ht="11.25" customHeight="1" thickBot="1">
      <c r="B29" s="84" t="s">
        <v>59</v>
      </c>
      <c r="C29" s="249"/>
      <c r="D29" s="249"/>
      <c r="E29" s="249"/>
      <c r="F29" s="249"/>
      <c r="G29" s="249"/>
      <c r="H29" s="249"/>
      <c r="I29" s="249"/>
      <c r="J29" s="218"/>
      <c r="K29" s="218"/>
      <c r="L29" s="218"/>
    </row>
    <row r="30" spans="2:12" ht="17.25" customHeight="1" thickBot="1">
      <c r="B30" s="239" t="s">
        <v>60</v>
      </c>
      <c r="C30" s="239"/>
      <c r="D30" s="239"/>
      <c r="E30" s="239"/>
      <c r="F30" s="239"/>
      <c r="G30" s="239"/>
      <c r="H30" s="239"/>
      <c r="I30" s="239"/>
      <c r="J30" s="239"/>
      <c r="K30" s="239"/>
      <c r="L30" s="239"/>
    </row>
    <row r="31" spans="2:12" ht="12.75" customHeight="1">
      <c r="B31" s="240" t="s">
        <v>61</v>
      </c>
      <c r="C31" s="242" t="s">
        <v>62</v>
      </c>
      <c r="D31" s="242"/>
      <c r="E31" s="244" t="s">
        <v>48</v>
      </c>
      <c r="F31" s="244"/>
      <c r="G31" s="244"/>
      <c r="H31" s="244"/>
      <c r="I31" s="244"/>
      <c r="J31" s="244"/>
      <c r="K31" s="245" t="s">
        <v>63</v>
      </c>
      <c r="L31" s="245"/>
    </row>
    <row r="32" spans="2:12" ht="12" customHeight="1">
      <c r="B32" s="241"/>
      <c r="C32" s="243"/>
      <c r="D32" s="243"/>
      <c r="E32" s="241" t="s">
        <v>64</v>
      </c>
      <c r="F32" s="241"/>
      <c r="G32" s="241" t="s">
        <v>65</v>
      </c>
      <c r="H32" s="241"/>
      <c r="I32" s="247" t="s">
        <v>66</v>
      </c>
      <c r="J32" s="247"/>
      <c r="K32" s="246"/>
      <c r="L32" s="246"/>
    </row>
    <row r="33" spans="2:12" ht="12.75" customHeight="1">
      <c r="B33" s="241"/>
      <c r="C33" s="243" t="s">
        <v>67</v>
      </c>
      <c r="D33" s="243"/>
      <c r="E33" s="234">
        <f>I21</f>
        <v>0.5</v>
      </c>
      <c r="F33" s="235"/>
      <c r="G33" s="234">
        <f>L21</f>
        <v>0.5</v>
      </c>
      <c r="H33" s="235"/>
      <c r="I33" s="247"/>
      <c r="J33" s="247"/>
      <c r="K33" s="246"/>
      <c r="L33" s="246"/>
    </row>
    <row r="34" spans="2:12" ht="11.25" customHeight="1">
      <c r="B34" s="56" t="s">
        <v>68</v>
      </c>
      <c r="C34" s="236" t="e">
        <f>C23/C25</f>
        <v>#DIV/0!</v>
      </c>
      <c r="D34" s="236"/>
      <c r="E34" s="236" t="e">
        <f>G23/G25</f>
        <v>#DIV/0!</v>
      </c>
      <c r="F34" s="236"/>
      <c r="G34" s="236" t="e">
        <f>J23/J25</f>
        <v>#DIV/0!</v>
      </c>
      <c r="H34" s="236"/>
      <c r="I34" s="237" t="e">
        <f>((G23*E33)+(J23*G33))/((G25*E33)+(J25*G33))</f>
        <v>#DIV/0!</v>
      </c>
      <c r="J34" s="237"/>
      <c r="K34" s="229" t="s">
        <v>69</v>
      </c>
      <c r="L34" s="229"/>
    </row>
    <row r="35" spans="2:12" ht="10.5" customHeight="1">
      <c r="B35" s="56" t="s">
        <v>70</v>
      </c>
      <c r="C35" s="236" t="e">
        <f>C26/C24</f>
        <v>#DIV/0!</v>
      </c>
      <c r="D35" s="236"/>
      <c r="E35" s="236" t="e">
        <f>G26/G24</f>
        <v>#DIV/0!</v>
      </c>
      <c r="F35" s="236"/>
      <c r="G35" s="236" t="e">
        <f>G27/G25</f>
        <v>#DIV/0!</v>
      </c>
      <c r="H35" s="236"/>
      <c r="I35" s="237" t="e">
        <f>((G26*E33)+(J26*G33))/((G24*E33)+(J24*G33))</f>
        <v>#DIV/0!</v>
      </c>
      <c r="J35" s="237"/>
      <c r="K35" s="229" t="s">
        <v>71</v>
      </c>
      <c r="L35" s="229"/>
    </row>
    <row r="36" spans="2:12" ht="10.5" customHeight="1">
      <c r="B36" s="57" t="s">
        <v>72</v>
      </c>
      <c r="C36" s="236" t="e">
        <f>C28/C29</f>
        <v>#DIV/0!</v>
      </c>
      <c r="D36" s="236"/>
      <c r="E36" s="236" t="e">
        <f>G28/G29</f>
        <v>#DIV/0!</v>
      </c>
      <c r="F36" s="236"/>
      <c r="G36" s="238" t="e">
        <f>J26/J24</f>
        <v>#DIV/0!</v>
      </c>
      <c r="H36" s="238"/>
      <c r="I36" s="236" t="e">
        <f>((G28*E33)+(J28*G33))/((G29*E33)+(J29*G33))</f>
        <v>#DIV/0!</v>
      </c>
      <c r="J36" s="236"/>
      <c r="K36" s="229" t="s">
        <v>69</v>
      </c>
      <c r="L36" s="229"/>
    </row>
    <row r="37" spans="2:12" ht="18" customHeight="1">
      <c r="B37" s="57" t="s">
        <v>73</v>
      </c>
      <c r="C37" s="230">
        <f>C23-C25</f>
        <v>0</v>
      </c>
      <c r="D37" s="230"/>
      <c r="E37" s="230">
        <f>G23-G25</f>
        <v>0</v>
      </c>
      <c r="F37" s="230"/>
      <c r="G37" s="231">
        <f>J23-J25</f>
        <v>0</v>
      </c>
      <c r="H37" s="231"/>
      <c r="I37" s="232">
        <f>((G23*E33)+(J23*G33))-((G25*E33)+(J25*G33))</f>
        <v>0</v>
      </c>
      <c r="J37" s="232"/>
      <c r="K37" s="233" t="s">
        <v>74</v>
      </c>
      <c r="L37" s="233"/>
    </row>
    <row r="38" spans="2:15" ht="19.5" customHeight="1">
      <c r="B38" s="57" t="s">
        <v>57</v>
      </c>
      <c r="C38" s="222">
        <f>C27</f>
        <v>0</v>
      </c>
      <c r="D38" s="222"/>
      <c r="E38" s="222">
        <f>G27</f>
        <v>0</v>
      </c>
      <c r="F38" s="222"/>
      <c r="G38" s="223">
        <f>J27</f>
        <v>0</v>
      </c>
      <c r="H38" s="223"/>
      <c r="I38" s="224">
        <f>(E38*0.5)+(G38*0.5)</f>
        <v>0</v>
      </c>
      <c r="J38" s="224"/>
      <c r="K38" s="225" t="s">
        <v>75</v>
      </c>
      <c r="L38" s="226"/>
      <c r="M38" s="47"/>
      <c r="N38" s="47"/>
      <c r="O38" s="47"/>
    </row>
    <row r="39" spans="2:15" ht="23.25" thickBot="1">
      <c r="B39" s="58" t="s">
        <v>76</v>
      </c>
      <c r="C39" s="227" t="e">
        <f>C25/C27</f>
        <v>#DIV/0!</v>
      </c>
      <c r="D39" s="227"/>
      <c r="E39" s="227" t="e">
        <f>C25/C27</f>
        <v>#DIV/0!</v>
      </c>
      <c r="F39" s="227"/>
      <c r="G39" s="227" t="e">
        <f>J25/J27</f>
        <v>#DIV/0!</v>
      </c>
      <c r="H39" s="227"/>
      <c r="I39" s="227" t="e">
        <f>((G25*E33)+(J25*G33))/((G27*E33)+(J27*G33))</f>
        <v>#DIV/0!</v>
      </c>
      <c r="J39" s="227"/>
      <c r="K39" s="228" t="s">
        <v>77</v>
      </c>
      <c r="L39" s="228"/>
      <c r="M39" s="48"/>
      <c r="N39" s="48"/>
      <c r="O39" s="48"/>
    </row>
    <row r="40" spans="2:15" ht="14.25" customHeight="1" thickBot="1">
      <c r="B40" s="212" t="s">
        <v>78</v>
      </c>
      <c r="C40" s="213"/>
      <c r="D40" s="213"/>
      <c r="E40" s="213"/>
      <c r="F40" s="213"/>
      <c r="G40" s="213"/>
      <c r="H40" s="213"/>
      <c r="I40" s="213"/>
      <c r="J40" s="213"/>
      <c r="K40" s="213"/>
      <c r="L40" s="214"/>
      <c r="M40" s="48"/>
      <c r="N40" s="48"/>
      <c r="O40" s="48"/>
    </row>
    <row r="41" spans="2:15" ht="12" customHeight="1">
      <c r="B41" s="81" t="s">
        <v>79</v>
      </c>
      <c r="C41" s="215" t="e">
        <f>C28/C27</f>
        <v>#DIV/0!</v>
      </c>
      <c r="D41" s="215"/>
      <c r="E41" s="215" t="e">
        <f>G28/G27</f>
        <v>#DIV/0!</v>
      </c>
      <c r="F41" s="215"/>
      <c r="G41" s="215" t="e">
        <f>J28/J27</f>
        <v>#DIV/0!</v>
      </c>
      <c r="H41" s="215"/>
      <c r="I41" s="215" t="e">
        <f>(G28+J28)/(G27+J27)</f>
        <v>#DIV/0!</v>
      </c>
      <c r="J41" s="215"/>
      <c r="K41" s="216" t="s">
        <v>80</v>
      </c>
      <c r="L41" s="216"/>
      <c r="M41" s="48"/>
      <c r="N41" s="48"/>
      <c r="O41" s="48"/>
    </row>
    <row r="42" spans="2:15" ht="12" customHeight="1" thickBot="1">
      <c r="B42" s="82" t="s">
        <v>81</v>
      </c>
      <c r="C42" s="217" t="e">
        <f>C28/C24</f>
        <v>#DIV/0!</v>
      </c>
      <c r="D42" s="217"/>
      <c r="E42" s="217" t="e">
        <f>G28/G24</f>
        <v>#DIV/0!</v>
      </c>
      <c r="F42" s="217"/>
      <c r="G42" s="217" t="e">
        <f>J28/J24</f>
        <v>#DIV/0!</v>
      </c>
      <c r="H42" s="217"/>
      <c r="I42" s="217" t="e">
        <f>(G28+J28)/(G24+J24)</f>
        <v>#DIV/0!</v>
      </c>
      <c r="J42" s="217"/>
      <c r="K42" s="218" t="s">
        <v>80</v>
      </c>
      <c r="L42" s="218"/>
      <c r="M42" s="48"/>
      <c r="N42" s="48"/>
      <c r="O42" s="48"/>
    </row>
    <row r="43" spans="2:15" ht="21.75" customHeight="1" thickBot="1">
      <c r="B43" s="219" t="s">
        <v>82</v>
      </c>
      <c r="C43" s="220"/>
      <c r="D43" s="220"/>
      <c r="E43" s="220"/>
      <c r="F43" s="220"/>
      <c r="G43" s="220"/>
      <c r="H43" s="220"/>
      <c r="I43" s="220"/>
      <c r="J43" s="220"/>
      <c r="K43" s="220"/>
      <c r="L43" s="221"/>
      <c r="M43" s="48"/>
      <c r="N43" s="48"/>
      <c r="O43" s="48"/>
    </row>
    <row r="44" spans="2:15" ht="12" customHeight="1">
      <c r="B44" s="59" t="s">
        <v>83</v>
      </c>
      <c r="C44" s="205"/>
      <c r="D44" s="206"/>
      <c r="E44" s="206"/>
      <c r="F44" s="207"/>
      <c r="G44" s="208" t="s">
        <v>84</v>
      </c>
      <c r="H44" s="208"/>
      <c r="I44" s="209"/>
      <c r="J44" s="209"/>
      <c r="K44" s="209"/>
      <c r="L44" s="209"/>
      <c r="M44" s="48"/>
      <c r="N44" s="48"/>
      <c r="O44" s="48"/>
    </row>
    <row r="45" spans="2:15" ht="25.5" customHeight="1">
      <c r="B45" s="60" t="s">
        <v>85</v>
      </c>
      <c r="C45" s="190"/>
      <c r="D45" s="191"/>
      <c r="E45" s="191"/>
      <c r="F45" s="192"/>
      <c r="G45" s="210" t="s">
        <v>86</v>
      </c>
      <c r="H45" s="211"/>
      <c r="I45" s="190"/>
      <c r="J45" s="191"/>
      <c r="K45" s="191"/>
      <c r="L45" s="192"/>
      <c r="M45" s="48"/>
      <c r="N45" s="48"/>
      <c r="O45" s="48"/>
    </row>
    <row r="46" spans="2:15" ht="19.5" customHeight="1">
      <c r="B46" s="61" t="s">
        <v>87</v>
      </c>
      <c r="C46" s="193"/>
      <c r="D46" s="194"/>
      <c r="E46" s="194"/>
      <c r="F46" s="194"/>
      <c r="G46" s="194"/>
      <c r="H46" s="194"/>
      <c r="I46" s="194"/>
      <c r="J46" s="194"/>
      <c r="K46" s="194"/>
      <c r="L46" s="194"/>
      <c r="M46" s="48"/>
      <c r="N46" s="48"/>
      <c r="O46" s="48"/>
    </row>
    <row r="47" spans="2:15" ht="14.25" customHeight="1">
      <c r="B47" s="195" t="s">
        <v>340</v>
      </c>
      <c r="C47" s="195"/>
      <c r="D47" s="195"/>
      <c r="E47" s="195"/>
      <c r="F47" s="195"/>
      <c r="G47" s="195"/>
      <c r="H47" s="195"/>
      <c r="I47" s="195"/>
      <c r="J47" s="195"/>
      <c r="K47" s="195"/>
      <c r="L47" s="195"/>
      <c r="M47" s="48"/>
      <c r="N47" s="48"/>
      <c r="O47" s="48"/>
    </row>
    <row r="48" spans="2:15" ht="14.25" customHeight="1">
      <c r="B48" s="195"/>
      <c r="C48" s="195"/>
      <c r="D48" s="195"/>
      <c r="E48" s="195"/>
      <c r="F48" s="195"/>
      <c r="G48" s="195"/>
      <c r="H48" s="195"/>
      <c r="I48" s="195"/>
      <c r="J48" s="195"/>
      <c r="K48" s="195"/>
      <c r="L48" s="195"/>
      <c r="M48" s="48"/>
      <c r="N48" s="48"/>
      <c r="O48" s="48"/>
    </row>
    <row r="49" spans="2:15" ht="14.25" customHeight="1">
      <c r="B49" s="195"/>
      <c r="C49" s="195"/>
      <c r="D49" s="195"/>
      <c r="E49" s="195"/>
      <c r="F49" s="195"/>
      <c r="G49" s="195"/>
      <c r="H49" s="195"/>
      <c r="I49" s="195"/>
      <c r="J49" s="195"/>
      <c r="K49" s="195"/>
      <c r="L49" s="195"/>
      <c r="M49" s="48"/>
      <c r="N49" s="48"/>
      <c r="O49" s="48"/>
    </row>
    <row r="50" spans="2:15" ht="21" customHeight="1" thickBot="1">
      <c r="B50" s="196" t="s">
        <v>88</v>
      </c>
      <c r="C50" s="197"/>
      <c r="D50" s="197"/>
      <c r="E50" s="197"/>
      <c r="F50" s="197"/>
      <c r="G50" s="197"/>
      <c r="H50" s="197"/>
      <c r="I50" s="197"/>
      <c r="J50" s="197"/>
      <c r="K50" s="197"/>
      <c r="L50" s="198"/>
      <c r="M50" s="49"/>
      <c r="N50" s="49"/>
      <c r="O50" s="49"/>
    </row>
    <row r="51" spans="2:12" ht="21" customHeight="1">
      <c r="B51" s="201"/>
      <c r="C51" s="201"/>
      <c r="D51" s="201"/>
      <c r="E51" s="201"/>
      <c r="F51" s="201"/>
      <c r="G51" s="201"/>
      <c r="H51" s="201"/>
      <c r="I51" s="201"/>
      <c r="J51" s="201"/>
      <c r="K51" s="201"/>
      <c r="L51" s="201"/>
    </row>
    <row r="52" spans="2:12" ht="21" customHeight="1">
      <c r="B52" s="202"/>
      <c r="C52" s="202"/>
      <c r="D52" s="202"/>
      <c r="E52" s="202"/>
      <c r="F52" s="202"/>
      <c r="G52" s="202"/>
      <c r="H52" s="202"/>
      <c r="I52" s="202"/>
      <c r="J52" s="202"/>
      <c r="K52" s="202"/>
      <c r="L52" s="202"/>
    </row>
    <row r="53" spans="2:12" ht="21" customHeight="1">
      <c r="B53" s="202"/>
      <c r="C53" s="202"/>
      <c r="D53" s="202"/>
      <c r="E53" s="202"/>
      <c r="F53" s="202"/>
      <c r="G53" s="202"/>
      <c r="H53" s="202"/>
      <c r="I53" s="202"/>
      <c r="J53" s="202"/>
      <c r="K53" s="202"/>
      <c r="L53" s="202"/>
    </row>
    <row r="54" spans="2:12" ht="21" customHeight="1">
      <c r="B54" s="202"/>
      <c r="C54" s="202"/>
      <c r="D54" s="202"/>
      <c r="E54" s="202"/>
      <c r="F54" s="202"/>
      <c r="G54" s="202"/>
      <c r="H54" s="202"/>
      <c r="I54" s="202"/>
      <c r="J54" s="202"/>
      <c r="K54" s="202"/>
      <c r="L54" s="202"/>
    </row>
    <row r="55" spans="2:12" ht="30.75" customHeight="1">
      <c r="B55" s="202"/>
      <c r="C55" s="202"/>
      <c r="D55" s="202"/>
      <c r="E55" s="202"/>
      <c r="F55" s="202"/>
      <c r="G55" s="202"/>
      <c r="H55" s="202"/>
      <c r="I55" s="202"/>
      <c r="J55" s="202"/>
      <c r="K55" s="202"/>
      <c r="L55" s="202"/>
    </row>
    <row r="56" spans="2:12" ht="30.75" customHeight="1">
      <c r="B56" s="199" t="s">
        <v>89</v>
      </c>
      <c r="C56" s="199" t="s">
        <v>90</v>
      </c>
      <c r="D56" s="199"/>
      <c r="E56" s="199" t="s">
        <v>91</v>
      </c>
      <c r="F56" s="199"/>
      <c r="G56" s="199" t="s">
        <v>92</v>
      </c>
      <c r="H56" s="199"/>
      <c r="I56" s="200" t="s">
        <v>93</v>
      </c>
      <c r="J56" s="200"/>
      <c r="K56" s="165" t="s">
        <v>94</v>
      </c>
      <c r="L56" s="165" t="s">
        <v>95</v>
      </c>
    </row>
    <row r="57" spans="2:12" ht="12" customHeight="1">
      <c r="B57" s="199"/>
      <c r="C57" s="199"/>
      <c r="D57" s="199"/>
      <c r="E57" s="199"/>
      <c r="F57" s="199"/>
      <c r="G57" s="199"/>
      <c r="H57" s="199"/>
      <c r="I57" s="62" t="s">
        <v>94</v>
      </c>
      <c r="J57" s="62" t="s">
        <v>95</v>
      </c>
      <c r="K57" s="165"/>
      <c r="L57" s="165"/>
    </row>
    <row r="58" spans="2:12" ht="12.75" customHeight="1">
      <c r="B58" s="63" t="str">
        <f>a</f>
        <v>Externo</v>
      </c>
      <c r="C58" s="163" t="str">
        <f>'Registro de Riesgos'!B6</f>
        <v>Entorno</v>
      </c>
      <c r="D58" s="164"/>
      <c r="E58" s="161" t="str">
        <f>'Registro de Riesgos'!C6</f>
        <v>Licencias y Autorizaciones Ambientales </v>
      </c>
      <c r="F58" s="162"/>
      <c r="G58" s="171">
        <f>'Registro de Riesgos'!E6</f>
        <v>0.3</v>
      </c>
      <c r="H58" s="172"/>
      <c r="I58" s="64">
        <f>'Registro de Riesgos'!F6</f>
        <v>1</v>
      </c>
      <c r="J58" s="64">
        <f>'Registro de Riesgos'!G6</f>
        <v>0</v>
      </c>
      <c r="K58" s="64" t="str">
        <f>'Registro de Riesgos'!H6</f>
        <v>Mediano</v>
      </c>
      <c r="L58" s="64">
        <f>'Registro de Riesgos'!I6</f>
      </c>
    </row>
    <row r="59" spans="2:12" ht="12.75" customHeight="1">
      <c r="B59" s="63" t="str">
        <f>'Registro de Riesgos'!Selección2</f>
        <v>Interno</v>
      </c>
      <c r="C59" s="163" t="str">
        <f>'Registro de Riesgos'!B7</f>
        <v>Mercado</v>
      </c>
      <c r="D59" s="164"/>
      <c r="E59" s="161" t="str">
        <f>'Registro de Riesgos'!C7</f>
        <v>Estudio de Mercado</v>
      </c>
      <c r="F59" s="162"/>
      <c r="G59" s="171">
        <f>'Registro de Riesgos'!E7</f>
        <v>0.3</v>
      </c>
      <c r="H59" s="172"/>
      <c r="I59" s="64">
        <f>'Registro de Riesgos'!F7</f>
        <v>1</v>
      </c>
      <c r="J59" s="64">
        <f>'Registro de Riesgos'!G7</f>
        <v>0</v>
      </c>
      <c r="K59" s="64" t="str">
        <f>'Registro de Riesgos'!H7</f>
        <v>Mediano</v>
      </c>
      <c r="L59" s="64">
        <f>'Registro de Riesgos'!I7</f>
      </c>
    </row>
    <row r="60" spans="2:12" ht="12.75" customHeight="1">
      <c r="B60" s="63" t="str">
        <f>'Registro de Riesgos'!Selección3</f>
        <v>Interno</v>
      </c>
      <c r="C60" s="163" t="str">
        <f>'Registro de Riesgos'!B8</f>
        <v>Cliente</v>
      </c>
      <c r="D60" s="164"/>
      <c r="E60" s="161" t="str">
        <f>'Registro de Riesgos'!C8</f>
        <v>Incertidumbre de requerimientos</v>
      </c>
      <c r="F60" s="162"/>
      <c r="G60" s="171">
        <f>'Registro de Riesgos'!E8</f>
        <v>0.3</v>
      </c>
      <c r="H60" s="172"/>
      <c r="I60" s="64">
        <f>'Registro de Riesgos'!F8</f>
        <v>1</v>
      </c>
      <c r="J60" s="64">
        <f>'Registro de Riesgos'!G8</f>
        <v>0</v>
      </c>
      <c r="K60" s="64" t="str">
        <f>'Registro de Riesgos'!H8</f>
        <v>Mediano</v>
      </c>
      <c r="L60" s="64">
        <f>'Registro de Riesgos'!I8</f>
      </c>
    </row>
    <row r="61" spans="2:12" ht="12.75" customHeight="1">
      <c r="B61" s="63" t="str">
        <f>'Registro de Riesgos'!Selección4</f>
        <v>Externo</v>
      </c>
      <c r="C61" s="163" t="str">
        <f>'Registro de Riesgos'!B9</f>
        <v>Entorno</v>
      </c>
      <c r="D61" s="164"/>
      <c r="E61" s="161" t="str">
        <f>'Registro de Riesgos'!C9</f>
        <v>Ambiente Político</v>
      </c>
      <c r="F61" s="162"/>
      <c r="G61" s="171">
        <f>'Registro de Riesgos'!E9</f>
        <v>0.3</v>
      </c>
      <c r="H61" s="172"/>
      <c r="I61" s="64">
        <f>'Registro de Riesgos'!F9</f>
        <v>1</v>
      </c>
      <c r="J61" s="64">
        <f>'Registro de Riesgos'!G9</f>
        <v>0</v>
      </c>
      <c r="K61" s="64" t="str">
        <f>'Registro de Riesgos'!H9</f>
        <v>Mediano</v>
      </c>
      <c r="L61" s="64">
        <f>'Registro de Riesgos'!I9</f>
      </c>
    </row>
    <row r="62" spans="2:12" ht="12.75" customHeight="1">
      <c r="B62" s="63" t="str">
        <f>'Registro de Riesgos'!Selección5</f>
        <v>Externo</v>
      </c>
      <c r="C62" s="163" t="str">
        <f>'Registro de Riesgos'!B10</f>
        <v>Mercado</v>
      </c>
      <c r="D62" s="164"/>
      <c r="E62" s="161" t="str">
        <f>'Registro de Riesgos'!C10</f>
        <v>Experiencias(RUP-Posicionamiento)</v>
      </c>
      <c r="F62" s="162"/>
      <c r="G62" s="171">
        <f>'Registro de Riesgos'!E10</f>
        <v>0.3</v>
      </c>
      <c r="H62" s="172"/>
      <c r="I62" s="64">
        <f>'Registro de Riesgos'!F10</f>
        <v>1</v>
      </c>
      <c r="J62" s="64">
        <f>'Registro de Riesgos'!G10</f>
        <v>0</v>
      </c>
      <c r="K62" s="64" t="str">
        <f>'Registro de Riesgos'!H10</f>
        <v>Mediano</v>
      </c>
      <c r="L62" s="64">
        <f>'Registro de Riesgos'!I10</f>
      </c>
    </row>
    <row r="63" spans="2:12" ht="12.75" customHeight="1">
      <c r="B63" s="63" t="str">
        <f>'Registro de Riesgos'!Selección6</f>
        <v>Interno</v>
      </c>
      <c r="C63" s="163" t="str">
        <f>'Registro de Riesgos'!B11</f>
        <v>Tecnología</v>
      </c>
      <c r="D63" s="164"/>
      <c r="E63" s="161" t="str">
        <f>'Registro de Riesgos'!C11</f>
        <v>Disponibilidad </v>
      </c>
      <c r="F63" s="162"/>
      <c r="G63" s="171">
        <f>'Registro de Riesgos'!E11</f>
        <v>0.3</v>
      </c>
      <c r="H63" s="172"/>
      <c r="I63" s="64">
        <f>'Registro de Riesgos'!F11</f>
        <v>1</v>
      </c>
      <c r="J63" s="64">
        <f>'Registro de Riesgos'!G11</f>
        <v>0</v>
      </c>
      <c r="K63" s="64" t="str">
        <f>'Registro de Riesgos'!H11</f>
        <v>Mediano</v>
      </c>
      <c r="L63" s="64">
        <f>'Registro de Riesgos'!I11</f>
      </c>
    </row>
    <row r="64" spans="2:12" ht="12.75" customHeight="1">
      <c r="B64" s="63" t="str">
        <f>'Registro de Riesgos'!Selección7</f>
        <v>Externo</v>
      </c>
      <c r="C64" s="163" t="str">
        <f>'Registro de Riesgos'!B12</f>
        <v>Entorno</v>
      </c>
      <c r="D64" s="164"/>
      <c r="E64" s="161" t="str">
        <f>'Registro de Riesgos'!C12</f>
        <v>Disponibilidad de servicios locales</v>
      </c>
      <c r="F64" s="162"/>
      <c r="G64" s="171">
        <f>'Registro de Riesgos'!E12</f>
        <v>0.3</v>
      </c>
      <c r="H64" s="172"/>
      <c r="I64" s="64">
        <f>'Registro de Riesgos'!F12</f>
        <v>1</v>
      </c>
      <c r="J64" s="64">
        <f>'Registro de Riesgos'!G12</f>
        <v>0</v>
      </c>
      <c r="K64" s="64" t="str">
        <f>'Registro de Riesgos'!H12</f>
        <v>Mediano</v>
      </c>
      <c r="L64" s="64">
        <f>'Registro de Riesgos'!I12</f>
      </c>
    </row>
    <row r="65" spans="2:12" ht="12.75" customHeight="1">
      <c r="B65" s="63" t="str">
        <f>'Registro de Riesgos'!Selección8</f>
        <v>Externo</v>
      </c>
      <c r="C65" s="163" t="str">
        <f>'Registro de Riesgos'!B13</f>
        <v>Cliente</v>
      </c>
      <c r="D65" s="164"/>
      <c r="E65" s="161" t="str">
        <f>'Registro de Riesgos'!C13</f>
        <v>Fortalecimiento en la académia</v>
      </c>
      <c r="F65" s="162"/>
      <c r="G65" s="171">
        <f>'Registro de Riesgos'!E13</f>
        <v>0.3</v>
      </c>
      <c r="H65" s="172"/>
      <c r="I65" s="64">
        <f>'Registro de Riesgos'!F13</f>
        <v>1</v>
      </c>
      <c r="J65" s="64">
        <f>'Registro de Riesgos'!G13</f>
        <v>0</v>
      </c>
      <c r="K65" s="64" t="str">
        <f>'Registro de Riesgos'!H13</f>
        <v>Mediano</v>
      </c>
      <c r="L65" s="64">
        <f>'Registro de Riesgos'!I13</f>
      </c>
    </row>
    <row r="66" spans="2:12" ht="12.75" customHeight="1">
      <c r="B66" s="63" t="str">
        <f>'Registro de Riesgos'!Selección9</f>
        <v>Externo</v>
      </c>
      <c r="C66" s="163" t="str">
        <f>'Registro de Riesgos'!B14</f>
        <v>Entorno</v>
      </c>
      <c r="D66" s="164"/>
      <c r="E66" s="161" t="str">
        <f>'Registro de Riesgos'!C14</f>
        <v>Entorno legal</v>
      </c>
      <c r="F66" s="162"/>
      <c r="G66" s="171">
        <f>'Registro de Riesgos'!E14</f>
        <v>0.3</v>
      </c>
      <c r="H66" s="172"/>
      <c r="I66" s="64">
        <f>'Registro de Riesgos'!F14</f>
        <v>1</v>
      </c>
      <c r="J66" s="64">
        <f>'Registro de Riesgos'!G14</f>
        <v>0</v>
      </c>
      <c r="K66" s="64" t="str">
        <f>'Registro de Riesgos'!H14</f>
        <v>Mediano</v>
      </c>
      <c r="L66" s="64">
        <f>'Registro de Riesgos'!I14</f>
      </c>
    </row>
    <row r="67" spans="2:12" ht="12.75" customHeight="1">
      <c r="B67" s="63" t="str">
        <f>'Registro de Riesgos'!Selección10</f>
        <v>Interno</v>
      </c>
      <c r="C67" s="163" t="str">
        <f>'Registro de Riesgos'!B15</f>
        <v>Recursos </v>
      </c>
      <c r="D67" s="164"/>
      <c r="E67" s="161" t="str">
        <f>'Registro de Riesgos'!C15</f>
        <v>Disposicion de equipos y herramientas</v>
      </c>
      <c r="F67" s="162"/>
      <c r="G67" s="171">
        <f>'Registro de Riesgos'!E15</f>
        <v>0.3</v>
      </c>
      <c r="H67" s="172"/>
      <c r="I67" s="64">
        <f>'Registro de Riesgos'!F15</f>
        <v>1</v>
      </c>
      <c r="J67" s="64">
        <f>'Registro de Riesgos'!G15</f>
        <v>0</v>
      </c>
      <c r="K67" s="64" t="str">
        <f>'Registro de Riesgos'!H15</f>
        <v>Mediano</v>
      </c>
      <c r="L67" s="64">
        <f>'Registro de Riesgos'!I15</f>
      </c>
    </row>
    <row r="68" spans="2:12" ht="10.5" customHeight="1">
      <c r="B68" s="63" t="str">
        <f>'Registro de Riesgos'!Selección11</f>
        <v>Interno</v>
      </c>
      <c r="C68" s="163" t="str">
        <f>'Registro de Riesgos'!B16</f>
        <v>Organización_y_Gestión</v>
      </c>
      <c r="D68" s="164"/>
      <c r="E68" s="161" t="str">
        <f>'Registro de Riesgos'!C16</f>
        <v>Ambiente Cultural</v>
      </c>
      <c r="F68" s="162"/>
      <c r="G68" s="171">
        <f>'Registro de Riesgos'!E16</f>
        <v>0.3</v>
      </c>
      <c r="H68" s="172"/>
      <c r="I68" s="64">
        <f>'Registro de Riesgos'!F16</f>
        <v>0</v>
      </c>
      <c r="J68" s="64">
        <f>'Registro de Riesgos'!G16</f>
        <v>1</v>
      </c>
      <c r="K68" s="64">
        <f>'Registro de Riesgos'!H16</f>
      </c>
      <c r="L68" s="64" t="str">
        <f>'Registro de Riesgos'!I16</f>
        <v>Mediano</v>
      </c>
    </row>
    <row r="69" spans="2:12" ht="10.5" customHeight="1">
      <c r="B69" s="63" t="str">
        <f>'Registro de Riesgos'!Selección12</f>
        <v>Externo</v>
      </c>
      <c r="C69" s="163" t="str">
        <f>'Registro de Riesgos'!B17</f>
        <v>Organización_y_Gestión</v>
      </c>
      <c r="D69" s="164"/>
      <c r="E69" s="161" t="str">
        <f>'Registro de Riesgos'!C17</f>
        <v>Estabilidad laboral entre áreas de trabajo</v>
      </c>
      <c r="F69" s="162"/>
      <c r="G69" s="171">
        <f>'Registro de Riesgos'!E17</f>
        <v>0.3</v>
      </c>
      <c r="H69" s="172"/>
      <c r="I69" s="64">
        <f>'Registro de Riesgos'!F17</f>
        <v>1</v>
      </c>
      <c r="J69" s="64">
        <f>'Registro de Riesgos'!G17</f>
        <v>0</v>
      </c>
      <c r="K69" s="64" t="str">
        <f>'Registro de Riesgos'!H17</f>
        <v>Mediano</v>
      </c>
      <c r="L69" s="64">
        <f>'Registro de Riesgos'!I17</f>
      </c>
    </row>
    <row r="70" spans="2:12" ht="12.75" customHeight="1">
      <c r="B70" s="203" t="s">
        <v>96</v>
      </c>
      <c r="C70" s="204"/>
      <c r="D70" s="204"/>
      <c r="E70" s="204"/>
      <c r="F70" s="204"/>
      <c r="G70" s="204"/>
      <c r="H70" s="204"/>
      <c r="I70" s="204"/>
      <c r="J70" s="204"/>
      <c r="K70" s="204"/>
      <c r="L70" s="204"/>
    </row>
    <row r="71" spans="2:12" ht="15" customHeight="1">
      <c r="B71" s="72" t="s">
        <v>97</v>
      </c>
      <c r="C71" s="168" t="s">
        <v>98</v>
      </c>
      <c r="D71" s="168"/>
      <c r="E71" s="168"/>
      <c r="F71" s="168"/>
      <c r="G71" s="173" t="s">
        <v>99</v>
      </c>
      <c r="H71" s="173"/>
      <c r="I71" s="173"/>
      <c r="J71" s="173"/>
      <c r="K71" s="173"/>
      <c r="L71" s="173"/>
    </row>
    <row r="72" spans="2:12" ht="18" customHeight="1">
      <c r="B72" s="65" t="s">
        <v>100</v>
      </c>
      <c r="C72" s="174"/>
      <c r="D72" s="174"/>
      <c r="E72" s="174"/>
      <c r="F72" s="174"/>
      <c r="G72" s="175"/>
      <c r="H72" s="175"/>
      <c r="I72" s="175"/>
      <c r="J72" s="175"/>
      <c r="K72" s="175"/>
      <c r="L72" s="175"/>
    </row>
    <row r="73" spans="2:12" ht="18.75" customHeight="1">
      <c r="B73" s="65" t="s">
        <v>101</v>
      </c>
      <c r="C73" s="174"/>
      <c r="D73" s="174"/>
      <c r="E73" s="174"/>
      <c r="F73" s="174"/>
      <c r="G73" s="175"/>
      <c r="H73" s="175"/>
      <c r="I73" s="175"/>
      <c r="J73" s="175"/>
      <c r="K73" s="175"/>
      <c r="L73" s="175"/>
    </row>
    <row r="74" spans="2:12" ht="15" customHeight="1">
      <c r="B74" s="65" t="s">
        <v>102</v>
      </c>
      <c r="C74" s="174"/>
      <c r="D74" s="174"/>
      <c r="E74" s="174"/>
      <c r="F74" s="174"/>
      <c r="G74" s="175"/>
      <c r="H74" s="175"/>
      <c r="I74" s="175"/>
      <c r="J74" s="175"/>
      <c r="K74" s="175"/>
      <c r="L74" s="175"/>
    </row>
    <row r="75" spans="2:12" ht="45.75" customHeight="1" thickBot="1">
      <c r="B75" s="182" t="s">
        <v>103</v>
      </c>
      <c r="C75" s="166"/>
      <c r="D75" s="167"/>
      <c r="E75" s="167"/>
      <c r="F75" s="167"/>
      <c r="G75" s="167"/>
      <c r="H75" s="167"/>
      <c r="I75" s="167"/>
      <c r="J75" s="167"/>
      <c r="K75" s="167"/>
      <c r="L75" s="184"/>
    </row>
    <row r="76" spans="2:12" ht="18.75" customHeight="1" thickBot="1">
      <c r="B76" s="183"/>
      <c r="C76" s="187" t="s">
        <v>104</v>
      </c>
      <c r="D76" s="169"/>
      <c r="E76" s="169"/>
      <c r="F76" s="169"/>
      <c r="G76" s="169" t="s">
        <v>105</v>
      </c>
      <c r="H76" s="169"/>
      <c r="I76" s="169"/>
      <c r="J76" s="169" t="s">
        <v>106</v>
      </c>
      <c r="K76" s="169"/>
      <c r="L76" s="170"/>
    </row>
    <row r="77" spans="2:12" ht="27" customHeight="1" thickBot="1">
      <c r="B77" s="66" t="s">
        <v>107</v>
      </c>
      <c r="C77" s="176" t="s">
        <v>108</v>
      </c>
      <c r="D77" s="177"/>
      <c r="E77" s="177"/>
      <c r="F77" s="177"/>
      <c r="G77" s="185" t="s">
        <v>343</v>
      </c>
      <c r="H77" s="185"/>
      <c r="I77" s="186"/>
      <c r="J77" s="176" t="s">
        <v>344</v>
      </c>
      <c r="K77" s="177"/>
      <c r="L77" s="178"/>
    </row>
    <row r="78" spans="2:12" ht="11.25" customHeight="1" thickBot="1">
      <c r="B78" s="83"/>
      <c r="C78" s="188" t="s">
        <v>109</v>
      </c>
      <c r="D78" s="189"/>
      <c r="E78" s="189"/>
      <c r="F78" s="189"/>
      <c r="G78" s="180" t="s">
        <v>341</v>
      </c>
      <c r="H78" s="180"/>
      <c r="I78" s="181"/>
      <c r="J78" s="179" t="s">
        <v>342</v>
      </c>
      <c r="K78" s="180"/>
      <c r="L78" s="181"/>
    </row>
  </sheetData>
  <sheetProtection/>
  <mergeCells count="202">
    <mergeCell ref="B4:K4"/>
    <mergeCell ref="B5:C5"/>
    <mergeCell ref="D5:F5"/>
    <mergeCell ref="G5:H5"/>
    <mergeCell ref="J5:K5"/>
    <mergeCell ref="B6:E6"/>
    <mergeCell ref="F6:L6"/>
    <mergeCell ref="B2:C3"/>
    <mergeCell ref="K2:L2"/>
    <mergeCell ref="K3:L3"/>
    <mergeCell ref="I2:J2"/>
    <mergeCell ref="I3:J3"/>
    <mergeCell ref="D2:H3"/>
    <mergeCell ref="B10:L10"/>
    <mergeCell ref="B11:L11"/>
    <mergeCell ref="B12:C12"/>
    <mergeCell ref="D12:F12"/>
    <mergeCell ref="G12:H12"/>
    <mergeCell ref="I12:L12"/>
    <mergeCell ref="B7:C7"/>
    <mergeCell ref="E7:F7"/>
    <mergeCell ref="I7:J7"/>
    <mergeCell ref="K7:L7"/>
    <mergeCell ref="C8:D8"/>
    <mergeCell ref="E8:F8"/>
    <mergeCell ref="G8:H8"/>
    <mergeCell ref="I8:J8"/>
    <mergeCell ref="K8:L8"/>
    <mergeCell ref="C9:L9"/>
    <mergeCell ref="B15:L15"/>
    <mergeCell ref="J16:K16"/>
    <mergeCell ref="D17:E17"/>
    <mergeCell ref="F17:G17"/>
    <mergeCell ref="H17:J17"/>
    <mergeCell ref="K17:L17"/>
    <mergeCell ref="B13:C13"/>
    <mergeCell ref="D13:F13"/>
    <mergeCell ref="G13:H13"/>
    <mergeCell ref="I13:L13"/>
    <mergeCell ref="C14:F14"/>
    <mergeCell ref="G14:H14"/>
    <mergeCell ref="I14:L14"/>
    <mergeCell ref="C23:F23"/>
    <mergeCell ref="G23:I23"/>
    <mergeCell ref="J23:L23"/>
    <mergeCell ref="J22:L22"/>
    <mergeCell ref="C20:F21"/>
    <mergeCell ref="G21:H21"/>
    <mergeCell ref="C24:F24"/>
    <mergeCell ref="G24:I24"/>
    <mergeCell ref="J24:L24"/>
    <mergeCell ref="D18:F18"/>
    <mergeCell ref="J18:K18"/>
    <mergeCell ref="B19:L19"/>
    <mergeCell ref="B20:B22"/>
    <mergeCell ref="G20:L20"/>
    <mergeCell ref="C22:F22"/>
    <mergeCell ref="G22:I22"/>
    <mergeCell ref="J21:K21"/>
    <mergeCell ref="C27:F27"/>
    <mergeCell ref="G27:I27"/>
    <mergeCell ref="J27:L27"/>
    <mergeCell ref="C28:F28"/>
    <mergeCell ref="G28:I28"/>
    <mergeCell ref="J28:L28"/>
    <mergeCell ref="C25:F25"/>
    <mergeCell ref="G25:I25"/>
    <mergeCell ref="J25:L25"/>
    <mergeCell ref="C26:F26"/>
    <mergeCell ref="G26:I26"/>
    <mergeCell ref="J26:L26"/>
    <mergeCell ref="C29:F29"/>
    <mergeCell ref="G29:I29"/>
    <mergeCell ref="J29:L29"/>
    <mergeCell ref="B30:L30"/>
    <mergeCell ref="B31:B33"/>
    <mergeCell ref="C31:D32"/>
    <mergeCell ref="E31:J31"/>
    <mergeCell ref="K31:L33"/>
    <mergeCell ref="E32:F32"/>
    <mergeCell ref="G32:H32"/>
    <mergeCell ref="I32:J33"/>
    <mergeCell ref="C33:D33"/>
    <mergeCell ref="E33:F33"/>
    <mergeCell ref="K34:L34"/>
    <mergeCell ref="C35:D35"/>
    <mergeCell ref="E35:F35"/>
    <mergeCell ref="G35:H35"/>
    <mergeCell ref="I35:J35"/>
    <mergeCell ref="K35:L35"/>
    <mergeCell ref="G33:H33"/>
    <mergeCell ref="C34:D34"/>
    <mergeCell ref="E34:F34"/>
    <mergeCell ref="G34:H34"/>
    <mergeCell ref="I34:J34"/>
    <mergeCell ref="C36:D36"/>
    <mergeCell ref="E36:F36"/>
    <mergeCell ref="G36:H36"/>
    <mergeCell ref="I36:J36"/>
    <mergeCell ref="K36:L36"/>
    <mergeCell ref="C37:D37"/>
    <mergeCell ref="E37:F37"/>
    <mergeCell ref="G37:H37"/>
    <mergeCell ref="I37:J37"/>
    <mergeCell ref="K37:L37"/>
    <mergeCell ref="C38:D38"/>
    <mergeCell ref="E38:F38"/>
    <mergeCell ref="G38:H38"/>
    <mergeCell ref="I38:J38"/>
    <mergeCell ref="K38:L38"/>
    <mergeCell ref="C39:D39"/>
    <mergeCell ref="E39:F39"/>
    <mergeCell ref="G39:H39"/>
    <mergeCell ref="I39:J39"/>
    <mergeCell ref="K39:L39"/>
    <mergeCell ref="C42:D42"/>
    <mergeCell ref="E42:F42"/>
    <mergeCell ref="G42:H42"/>
    <mergeCell ref="I42:J42"/>
    <mergeCell ref="K42:L42"/>
    <mergeCell ref="B43:L43"/>
    <mergeCell ref="B40:L40"/>
    <mergeCell ref="C41:D41"/>
    <mergeCell ref="E41:F41"/>
    <mergeCell ref="G41:H41"/>
    <mergeCell ref="I41:J41"/>
    <mergeCell ref="K41:L41"/>
    <mergeCell ref="B51:L55"/>
    <mergeCell ref="B70:L70"/>
    <mergeCell ref="C44:F44"/>
    <mergeCell ref="G44:H44"/>
    <mergeCell ref="I44:L44"/>
    <mergeCell ref="C45:F45"/>
    <mergeCell ref="G45:H45"/>
    <mergeCell ref="B56:B57"/>
    <mergeCell ref="C56:D57"/>
    <mergeCell ref="E56:F57"/>
    <mergeCell ref="G56:H57"/>
    <mergeCell ref="I56:J56"/>
    <mergeCell ref="C58:D58"/>
    <mergeCell ref="G68:H68"/>
    <mergeCell ref="G69:H69"/>
    <mergeCell ref="E67:F67"/>
    <mergeCell ref="G64:H64"/>
    <mergeCell ref="G65:H65"/>
    <mergeCell ref="G66:H66"/>
    <mergeCell ref="G67:H67"/>
    <mergeCell ref="I45:L45"/>
    <mergeCell ref="C60:D60"/>
    <mergeCell ref="C61:D61"/>
    <mergeCell ref="C62:D62"/>
    <mergeCell ref="C46:L46"/>
    <mergeCell ref="B47:L49"/>
    <mergeCell ref="B50:L50"/>
    <mergeCell ref="G58:H58"/>
    <mergeCell ref="G59:H59"/>
    <mergeCell ref="G60:H60"/>
    <mergeCell ref="B75:B76"/>
    <mergeCell ref="J75:L75"/>
    <mergeCell ref="G76:I76"/>
    <mergeCell ref="G77:I77"/>
    <mergeCell ref="G78:I78"/>
    <mergeCell ref="C76:F76"/>
    <mergeCell ref="C78:F78"/>
    <mergeCell ref="G73:L73"/>
    <mergeCell ref="J77:L77"/>
    <mergeCell ref="C77:F77"/>
    <mergeCell ref="J78:L78"/>
    <mergeCell ref="C74:F74"/>
    <mergeCell ref="G74:L74"/>
    <mergeCell ref="G61:H61"/>
    <mergeCell ref="G62:H62"/>
    <mergeCell ref="G63:H63"/>
    <mergeCell ref="E64:F64"/>
    <mergeCell ref="E65:F65"/>
    <mergeCell ref="E66:F66"/>
    <mergeCell ref="E69:F69"/>
    <mergeCell ref="C66:D66"/>
    <mergeCell ref="C67:D67"/>
    <mergeCell ref="C68:D68"/>
    <mergeCell ref="C71:F71"/>
    <mergeCell ref="J76:L76"/>
    <mergeCell ref="G71:L71"/>
    <mergeCell ref="C72:F72"/>
    <mergeCell ref="G72:L72"/>
    <mergeCell ref="C73:F73"/>
    <mergeCell ref="L56:L57"/>
    <mergeCell ref="K56:K57"/>
    <mergeCell ref="C75:F75"/>
    <mergeCell ref="G75:I75"/>
    <mergeCell ref="E62:F62"/>
    <mergeCell ref="E63:F63"/>
    <mergeCell ref="C59:D59"/>
    <mergeCell ref="C69:D69"/>
    <mergeCell ref="E58:F58"/>
    <mergeCell ref="E59:F59"/>
    <mergeCell ref="E60:F60"/>
    <mergeCell ref="E61:F61"/>
    <mergeCell ref="E68:F68"/>
    <mergeCell ref="C63:D63"/>
    <mergeCell ref="C64:D64"/>
    <mergeCell ref="C65:D65"/>
  </mergeCells>
  <conditionalFormatting sqref="K58:K69">
    <cfRule type="containsText" priority="6" dxfId="16" operator="containsText" text="bajo">
      <formula>NOT(ISERROR(SEARCH("bajo",K58)))</formula>
    </cfRule>
    <cfRule type="containsText" priority="7" dxfId="15" operator="containsText" text="ed">
      <formula>NOT(ISERROR(SEARCH("ed",K58)))</formula>
    </cfRule>
    <cfRule type="containsText" priority="8" dxfId="14" operator="containsText" text="alto">
      <formula>NOT(ISERROR(SEARCH("alto",K58)))</formula>
    </cfRule>
    <cfRule type="containsText" priority="9" dxfId="4" operator="containsText" text="vi">
      <formula>NOT(ISERROR(SEARCH("vi",K58)))</formula>
    </cfRule>
  </conditionalFormatting>
  <conditionalFormatting sqref="L60:L69">
    <cfRule type="containsText" priority="5" dxfId="17" operator="containsText" text="vi">
      <formula>NOT(ISERROR(SEARCH("vi",L60)))</formula>
    </cfRule>
  </conditionalFormatting>
  <conditionalFormatting sqref="L58:L69">
    <cfRule type="containsText" priority="1" dxfId="0" operator="containsText" text="bajo">
      <formula>NOT(ISERROR(SEARCH("bajo",L58)))</formula>
    </cfRule>
    <cfRule type="containsText" priority="2" dxfId="11" operator="containsText" text="ed">
      <formula>NOT(ISERROR(SEARCH("ed",L58)))</formula>
    </cfRule>
    <cfRule type="containsText" priority="3" dxfId="10" operator="containsText" text="al">
      <formula>NOT(ISERROR(SEARCH("al",L58)))</formula>
    </cfRule>
    <cfRule type="containsText" priority="4" dxfId="17" operator="containsText" text="vi">
      <formula>NOT(ISERROR(SEARCH("vi",L58)))</formula>
    </cfRule>
  </conditionalFormatting>
  <printOptions horizontalCentered="1" verticalCentered="1"/>
  <pageMargins left="0.15748031496062992" right="0.15748031496062992" top="0.15748031496062992" bottom="0.15748031496062992" header="0" footer="0.15748031496062992"/>
  <pageSetup fitToHeight="1" fitToWidth="1" horizontalDpi="600" verticalDpi="600" orientation="landscape" scale="49" r:id="rId2"/>
  <drawing r:id="rId1"/>
</worksheet>
</file>

<file path=xl/worksheets/sheet2.xml><?xml version="1.0" encoding="utf-8"?>
<worksheet xmlns="http://schemas.openxmlformats.org/spreadsheetml/2006/main" xmlns:r="http://schemas.openxmlformats.org/officeDocument/2006/relationships">
  <sheetPr codeName="Hoja1"/>
  <dimension ref="B2:I10"/>
  <sheetViews>
    <sheetView zoomScalePageLayoutView="0" workbookViewId="0" topLeftCell="A1">
      <selection activeCell="H8" sqref="H8"/>
    </sheetView>
  </sheetViews>
  <sheetFormatPr defaultColWidth="11.421875" defaultRowHeight="15"/>
  <cols>
    <col min="2" max="2" width="28.00390625" style="0" customWidth="1"/>
    <col min="3" max="3" width="2.57421875" style="0" customWidth="1"/>
    <col min="4" max="4" width="12.28125" style="0" bestFit="1" customWidth="1"/>
    <col min="7" max="8" width="13.7109375" style="0" customWidth="1"/>
    <col min="9" max="9" width="65.28125" style="0" customWidth="1"/>
  </cols>
  <sheetData>
    <row r="2" spans="2:9" ht="36">
      <c r="B2" s="320" t="s">
        <v>110</v>
      </c>
      <c r="C2" s="320"/>
      <c r="D2" s="320"/>
      <c r="E2" s="320"/>
      <c r="F2" s="320"/>
      <c r="G2" s="320"/>
      <c r="H2" s="320"/>
      <c r="I2" s="320"/>
    </row>
    <row r="4" spans="2:9" ht="15">
      <c r="B4" s="321" t="s">
        <v>111</v>
      </c>
      <c r="C4" s="322" t="s">
        <v>92</v>
      </c>
      <c r="D4" s="323"/>
      <c r="E4" s="326" t="s">
        <v>112</v>
      </c>
      <c r="F4" s="327"/>
      <c r="G4" s="327"/>
      <c r="H4" s="327"/>
      <c r="I4" s="328"/>
    </row>
    <row r="5" spans="2:9" ht="15">
      <c r="B5" s="321"/>
      <c r="C5" s="324"/>
      <c r="D5" s="325"/>
      <c r="E5" s="18" t="s">
        <v>113</v>
      </c>
      <c r="F5" s="18" t="s">
        <v>114</v>
      </c>
      <c r="G5" s="18" t="s">
        <v>115</v>
      </c>
      <c r="H5" s="18" t="s">
        <v>116</v>
      </c>
      <c r="I5" s="18" t="s">
        <v>117</v>
      </c>
    </row>
    <row r="6" spans="2:9" ht="15">
      <c r="B6" s="10" t="s">
        <v>118</v>
      </c>
      <c r="C6" s="10" t="s">
        <v>119</v>
      </c>
      <c r="D6" s="20">
        <v>0.7</v>
      </c>
      <c r="E6" s="21">
        <v>0.5</v>
      </c>
      <c r="F6" s="21">
        <v>0.5</v>
      </c>
      <c r="G6" s="21">
        <v>0.5</v>
      </c>
      <c r="H6" s="21">
        <f>(E6+F6+G6)/3</f>
        <v>0.5</v>
      </c>
      <c r="I6" s="21" t="s">
        <v>120</v>
      </c>
    </row>
    <row r="7" spans="2:9" ht="15">
      <c r="B7" s="10" t="s">
        <v>121</v>
      </c>
      <c r="C7" s="10" t="s">
        <v>122</v>
      </c>
      <c r="D7" s="20">
        <v>0.4</v>
      </c>
      <c r="E7" s="21">
        <v>0.3</v>
      </c>
      <c r="F7" s="21">
        <v>0.3</v>
      </c>
      <c r="G7" s="21">
        <v>0.3</v>
      </c>
      <c r="H7" s="21">
        <f>(E7+F7+G7)/3</f>
        <v>0.3</v>
      </c>
      <c r="I7" s="21" t="s">
        <v>123</v>
      </c>
    </row>
    <row r="8" spans="2:9" ht="15">
      <c r="B8" s="10" t="s">
        <v>124</v>
      </c>
      <c r="C8" s="10" t="s">
        <v>122</v>
      </c>
      <c r="D8" s="20">
        <v>0.3</v>
      </c>
      <c r="E8" s="21">
        <v>0.1</v>
      </c>
      <c r="F8" s="21">
        <v>0.1</v>
      </c>
      <c r="G8" s="21">
        <v>0.1</v>
      </c>
      <c r="H8" s="21">
        <f>(E8+F8+G8)/3</f>
        <v>0.10000000000000002</v>
      </c>
      <c r="I8" s="21" t="s">
        <v>125</v>
      </c>
    </row>
    <row r="9" spans="2:9" ht="15">
      <c r="B9" s="10" t="s">
        <v>126</v>
      </c>
      <c r="C9" s="10" t="s">
        <v>122</v>
      </c>
      <c r="D9" s="20">
        <v>0.1</v>
      </c>
      <c r="E9" s="21">
        <v>0.05</v>
      </c>
      <c r="F9" s="21">
        <v>0.05</v>
      </c>
      <c r="G9" s="21">
        <v>0.05</v>
      </c>
      <c r="H9" s="21">
        <f>(E9+F9+G9)/3</f>
        <v>0.05000000000000001</v>
      </c>
      <c r="I9" s="21" t="s">
        <v>127</v>
      </c>
    </row>
    <row r="10" spans="2:9" ht="15">
      <c r="B10" s="10" t="s">
        <v>128</v>
      </c>
      <c r="C10" s="10" t="s">
        <v>122</v>
      </c>
      <c r="D10" s="20">
        <v>0.05</v>
      </c>
      <c r="E10" s="21">
        <v>0.02</v>
      </c>
      <c r="F10" s="21">
        <v>0.02</v>
      </c>
      <c r="G10" s="21">
        <v>0.02</v>
      </c>
      <c r="H10" s="21">
        <f>(E10+F10+G10)/3</f>
        <v>0.02</v>
      </c>
      <c r="I10" s="21" t="s">
        <v>129</v>
      </c>
    </row>
  </sheetData>
  <sheetProtection/>
  <mergeCells count="4">
    <mergeCell ref="B2:I2"/>
    <mergeCell ref="B4:B5"/>
    <mergeCell ref="C4:D5"/>
    <mergeCell ref="E4:I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T53"/>
  <sheetViews>
    <sheetView view="pageBreakPreview" zoomScale="115" zoomScaleNormal="115" zoomScaleSheetLayoutView="115" zoomScalePageLayoutView="0" workbookViewId="0" topLeftCell="C1">
      <pane xSplit="1" ySplit="2" topLeftCell="E36" activePane="bottomRight" state="frozen"/>
      <selection pane="topLeft" activeCell="C1" sqref="C1"/>
      <selection pane="topRight" activeCell="G1" sqref="G1"/>
      <selection pane="bottomLeft" activeCell="C15" sqref="C15"/>
      <selection pane="bottomRight" activeCell="E36" sqref="E36"/>
    </sheetView>
  </sheetViews>
  <sheetFormatPr defaultColWidth="11.421875" defaultRowHeight="15"/>
  <cols>
    <col min="1" max="1" width="11.421875" style="85" customWidth="1"/>
    <col min="2" max="2" width="1.421875" style="85" customWidth="1"/>
    <col min="3" max="3" width="56.8515625" style="85" bestFit="1" customWidth="1"/>
    <col min="4" max="4" width="7.8515625" style="85" customWidth="1"/>
    <col min="5" max="5" width="9.8515625" style="85" bestFit="1" customWidth="1"/>
    <col min="6" max="6" width="9.8515625" style="85" customWidth="1"/>
    <col min="7" max="7" width="19.421875" style="85" bestFit="1" customWidth="1"/>
    <col min="8" max="8" width="19.7109375" style="85" bestFit="1" customWidth="1"/>
    <col min="9" max="9" width="19.140625" style="86" bestFit="1" customWidth="1"/>
    <col min="10" max="11" width="19.00390625" style="86" bestFit="1" customWidth="1"/>
    <col min="12" max="15" width="17.140625" style="86" bestFit="1" customWidth="1"/>
    <col min="16" max="16" width="16.421875" style="86" bestFit="1" customWidth="1"/>
    <col min="17" max="17" width="16.8515625" style="86" bestFit="1" customWidth="1"/>
    <col min="18" max="18" width="19.8515625" style="86" bestFit="1" customWidth="1"/>
    <col min="19" max="44" width="19.8515625" style="86" customWidth="1"/>
    <col min="45" max="45" width="19.8515625" style="85" bestFit="1" customWidth="1"/>
    <col min="46" max="46" width="17.57421875" style="85" customWidth="1"/>
    <col min="47" max="16384" width="11.421875" style="85" customWidth="1"/>
  </cols>
  <sheetData>
    <row r="1" ht="8.25" customHeight="1" thickBot="1"/>
    <row r="2" spans="3:46" ht="37.5">
      <c r="C2" s="87" t="s">
        <v>130</v>
      </c>
      <c r="D2" s="88" t="s">
        <v>131</v>
      </c>
      <c r="E2" s="89" t="s">
        <v>132</v>
      </c>
      <c r="F2" s="90" t="s">
        <v>133</v>
      </c>
      <c r="G2" s="90" t="s">
        <v>134</v>
      </c>
      <c r="H2" s="91" t="s">
        <v>135</v>
      </c>
      <c r="I2" s="92" t="s">
        <v>136</v>
      </c>
      <c r="J2" s="93" t="s">
        <v>137</v>
      </c>
      <c r="K2" s="93" t="s">
        <v>138</v>
      </c>
      <c r="L2" s="93" t="s">
        <v>139</v>
      </c>
      <c r="M2" s="93" t="s">
        <v>140</v>
      </c>
      <c r="N2" s="93" t="s">
        <v>141</v>
      </c>
      <c r="O2" s="93" t="s">
        <v>142</v>
      </c>
      <c r="P2" s="93" t="s">
        <v>143</v>
      </c>
      <c r="Q2" s="93" t="s">
        <v>144</v>
      </c>
      <c r="R2" s="93" t="s">
        <v>145</v>
      </c>
      <c r="S2" s="93" t="s">
        <v>146</v>
      </c>
      <c r="T2" s="93" t="s">
        <v>147</v>
      </c>
      <c r="U2" s="93" t="s">
        <v>148</v>
      </c>
      <c r="V2" s="93" t="s">
        <v>149</v>
      </c>
      <c r="W2" s="93" t="s">
        <v>150</v>
      </c>
      <c r="X2" s="93" t="s">
        <v>151</v>
      </c>
      <c r="Y2" s="93" t="s">
        <v>152</v>
      </c>
      <c r="Z2" s="93" t="s">
        <v>153</v>
      </c>
      <c r="AA2" s="93" t="s">
        <v>154</v>
      </c>
      <c r="AB2" s="93" t="s">
        <v>155</v>
      </c>
      <c r="AC2" s="93" t="s">
        <v>156</v>
      </c>
      <c r="AD2" s="93" t="s">
        <v>157</v>
      </c>
      <c r="AE2" s="93" t="s">
        <v>158</v>
      </c>
      <c r="AF2" s="93" t="s">
        <v>159</v>
      </c>
      <c r="AG2" s="93" t="s">
        <v>160</v>
      </c>
      <c r="AH2" s="93" t="s">
        <v>161</v>
      </c>
      <c r="AI2" s="93" t="s">
        <v>162</v>
      </c>
      <c r="AJ2" s="93" t="s">
        <v>163</v>
      </c>
      <c r="AK2" s="93" t="s">
        <v>164</v>
      </c>
      <c r="AL2" s="93" t="s">
        <v>165</v>
      </c>
      <c r="AM2" s="93" t="s">
        <v>166</v>
      </c>
      <c r="AN2" s="93" t="s">
        <v>167</v>
      </c>
      <c r="AO2" s="93" t="s">
        <v>168</v>
      </c>
      <c r="AP2" s="93" t="s">
        <v>169</v>
      </c>
      <c r="AQ2" s="93" t="s">
        <v>170</v>
      </c>
      <c r="AR2" s="93" t="s">
        <v>171</v>
      </c>
      <c r="AS2" s="94" t="s">
        <v>172</v>
      </c>
      <c r="AT2" s="95" t="s">
        <v>173</v>
      </c>
    </row>
    <row r="3" spans="3:46" ht="15">
      <c r="C3" s="96" t="s">
        <v>174</v>
      </c>
      <c r="D3" s="97"/>
      <c r="E3" s="98"/>
      <c r="F3" s="98"/>
      <c r="G3" s="99"/>
      <c r="H3" s="100"/>
      <c r="I3" s="101"/>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3"/>
      <c r="AT3" s="104"/>
    </row>
    <row r="4" spans="1:46" ht="15" customHeight="1">
      <c r="A4" s="105"/>
      <c r="B4" s="105"/>
      <c r="C4" s="149"/>
      <c r="D4" s="106"/>
      <c r="E4" s="107"/>
      <c r="F4" s="107"/>
      <c r="G4" s="108"/>
      <c r="H4" s="109">
        <f>+G4*F4*E4</f>
        <v>0</v>
      </c>
      <c r="I4" s="110">
        <f>+H4/36</f>
        <v>0</v>
      </c>
      <c r="J4" s="111">
        <f>+I4</f>
        <v>0</v>
      </c>
      <c r="K4" s="111">
        <f aca="true" t="shared" si="0" ref="K4:AR4">+J4</f>
        <v>0</v>
      </c>
      <c r="L4" s="111">
        <f t="shared" si="0"/>
        <v>0</v>
      </c>
      <c r="M4" s="111">
        <f t="shared" si="0"/>
        <v>0</v>
      </c>
      <c r="N4" s="111">
        <f t="shared" si="0"/>
        <v>0</v>
      </c>
      <c r="O4" s="111">
        <f t="shared" si="0"/>
        <v>0</v>
      </c>
      <c r="P4" s="111">
        <f t="shared" si="0"/>
        <v>0</v>
      </c>
      <c r="Q4" s="111">
        <f t="shared" si="0"/>
        <v>0</v>
      </c>
      <c r="R4" s="111">
        <f t="shared" si="0"/>
        <v>0</v>
      </c>
      <c r="S4" s="111">
        <f t="shared" si="0"/>
        <v>0</v>
      </c>
      <c r="T4" s="111">
        <f t="shared" si="0"/>
        <v>0</v>
      </c>
      <c r="U4" s="111">
        <f t="shared" si="0"/>
        <v>0</v>
      </c>
      <c r="V4" s="111">
        <f t="shared" si="0"/>
        <v>0</v>
      </c>
      <c r="W4" s="111">
        <f t="shared" si="0"/>
        <v>0</v>
      </c>
      <c r="X4" s="111">
        <f t="shared" si="0"/>
        <v>0</v>
      </c>
      <c r="Y4" s="111">
        <f t="shared" si="0"/>
        <v>0</v>
      </c>
      <c r="Z4" s="111">
        <f t="shared" si="0"/>
        <v>0</v>
      </c>
      <c r="AA4" s="111">
        <f t="shared" si="0"/>
        <v>0</v>
      </c>
      <c r="AB4" s="111">
        <f t="shared" si="0"/>
        <v>0</v>
      </c>
      <c r="AC4" s="111">
        <f t="shared" si="0"/>
        <v>0</v>
      </c>
      <c r="AD4" s="111">
        <f t="shared" si="0"/>
        <v>0</v>
      </c>
      <c r="AE4" s="111">
        <f t="shared" si="0"/>
        <v>0</v>
      </c>
      <c r="AF4" s="111">
        <f t="shared" si="0"/>
        <v>0</v>
      </c>
      <c r="AG4" s="111">
        <f t="shared" si="0"/>
        <v>0</v>
      </c>
      <c r="AH4" s="111">
        <f t="shared" si="0"/>
        <v>0</v>
      </c>
      <c r="AI4" s="111">
        <f t="shared" si="0"/>
        <v>0</v>
      </c>
      <c r="AJ4" s="111">
        <f t="shared" si="0"/>
        <v>0</v>
      </c>
      <c r="AK4" s="111">
        <f t="shared" si="0"/>
        <v>0</v>
      </c>
      <c r="AL4" s="111">
        <f t="shared" si="0"/>
        <v>0</v>
      </c>
      <c r="AM4" s="111">
        <f t="shared" si="0"/>
        <v>0</v>
      </c>
      <c r="AN4" s="111">
        <f t="shared" si="0"/>
        <v>0</v>
      </c>
      <c r="AO4" s="111">
        <f t="shared" si="0"/>
        <v>0</v>
      </c>
      <c r="AP4" s="111">
        <f t="shared" si="0"/>
        <v>0</v>
      </c>
      <c r="AQ4" s="111">
        <f t="shared" si="0"/>
        <v>0</v>
      </c>
      <c r="AR4" s="111">
        <f t="shared" si="0"/>
        <v>0</v>
      </c>
      <c r="AS4" s="112">
        <f>SUM(I4:AR4)</f>
        <v>0</v>
      </c>
      <c r="AT4" s="113">
        <f aca="true" t="shared" si="1" ref="AT4:AT51">+AS4-H4</f>
        <v>0</v>
      </c>
    </row>
    <row r="5" spans="3:46" ht="15">
      <c r="C5" s="150"/>
      <c r="D5" s="106"/>
      <c r="E5" s="114"/>
      <c r="F5" s="114"/>
      <c r="G5" s="108"/>
      <c r="H5" s="109">
        <f>+G5*F5*E5</f>
        <v>0</v>
      </c>
      <c r="I5" s="110">
        <f>+H5/36</f>
        <v>0</v>
      </c>
      <c r="J5" s="111">
        <f>+I5</f>
        <v>0</v>
      </c>
      <c r="K5" s="111">
        <f aca="true" t="shared" si="2" ref="K5:AR5">+J5</f>
        <v>0</v>
      </c>
      <c r="L5" s="111">
        <f t="shared" si="2"/>
        <v>0</v>
      </c>
      <c r="M5" s="111">
        <f t="shared" si="2"/>
        <v>0</v>
      </c>
      <c r="N5" s="111">
        <f t="shared" si="2"/>
        <v>0</v>
      </c>
      <c r="O5" s="111">
        <f t="shared" si="2"/>
        <v>0</v>
      </c>
      <c r="P5" s="111">
        <f t="shared" si="2"/>
        <v>0</v>
      </c>
      <c r="Q5" s="111">
        <f t="shared" si="2"/>
        <v>0</v>
      </c>
      <c r="R5" s="111">
        <f t="shared" si="2"/>
        <v>0</v>
      </c>
      <c r="S5" s="111">
        <f t="shared" si="2"/>
        <v>0</v>
      </c>
      <c r="T5" s="111">
        <f t="shared" si="2"/>
        <v>0</v>
      </c>
      <c r="U5" s="111">
        <f t="shared" si="2"/>
        <v>0</v>
      </c>
      <c r="V5" s="111">
        <f t="shared" si="2"/>
        <v>0</v>
      </c>
      <c r="W5" s="111">
        <f t="shared" si="2"/>
        <v>0</v>
      </c>
      <c r="X5" s="111">
        <f t="shared" si="2"/>
        <v>0</v>
      </c>
      <c r="Y5" s="111">
        <f t="shared" si="2"/>
        <v>0</v>
      </c>
      <c r="Z5" s="111">
        <f t="shared" si="2"/>
        <v>0</v>
      </c>
      <c r="AA5" s="111">
        <f t="shared" si="2"/>
        <v>0</v>
      </c>
      <c r="AB5" s="111">
        <f t="shared" si="2"/>
        <v>0</v>
      </c>
      <c r="AC5" s="111">
        <f t="shared" si="2"/>
        <v>0</v>
      </c>
      <c r="AD5" s="111">
        <f t="shared" si="2"/>
        <v>0</v>
      </c>
      <c r="AE5" s="111">
        <f t="shared" si="2"/>
        <v>0</v>
      </c>
      <c r="AF5" s="111">
        <f t="shared" si="2"/>
        <v>0</v>
      </c>
      <c r="AG5" s="111">
        <f t="shared" si="2"/>
        <v>0</v>
      </c>
      <c r="AH5" s="111">
        <f t="shared" si="2"/>
        <v>0</v>
      </c>
      <c r="AI5" s="111">
        <f t="shared" si="2"/>
        <v>0</v>
      </c>
      <c r="AJ5" s="111">
        <f t="shared" si="2"/>
        <v>0</v>
      </c>
      <c r="AK5" s="111">
        <f t="shared" si="2"/>
        <v>0</v>
      </c>
      <c r="AL5" s="111">
        <f t="shared" si="2"/>
        <v>0</v>
      </c>
      <c r="AM5" s="111">
        <f t="shared" si="2"/>
        <v>0</v>
      </c>
      <c r="AN5" s="111">
        <f t="shared" si="2"/>
        <v>0</v>
      </c>
      <c r="AO5" s="111">
        <f t="shared" si="2"/>
        <v>0</v>
      </c>
      <c r="AP5" s="111">
        <f t="shared" si="2"/>
        <v>0</v>
      </c>
      <c r="AQ5" s="111">
        <f t="shared" si="2"/>
        <v>0</v>
      </c>
      <c r="AR5" s="111">
        <f t="shared" si="2"/>
        <v>0</v>
      </c>
      <c r="AS5" s="112">
        <f>SUM(I5:AR5)</f>
        <v>0</v>
      </c>
      <c r="AT5" s="113">
        <f>+AS5-H5</f>
        <v>0</v>
      </c>
    </row>
    <row r="6" spans="3:46" ht="15">
      <c r="C6" s="150"/>
      <c r="D6" s="106"/>
      <c r="E6" s="114"/>
      <c r="F6" s="114"/>
      <c r="G6" s="108"/>
      <c r="H6" s="109">
        <f>+G6*F6*E6</f>
        <v>0</v>
      </c>
      <c r="I6" s="110">
        <f>+H6/36</f>
        <v>0</v>
      </c>
      <c r="J6" s="111">
        <f>+I6</f>
        <v>0</v>
      </c>
      <c r="K6" s="111">
        <f aca="true" t="shared" si="3" ref="K6:AR6">+J6</f>
        <v>0</v>
      </c>
      <c r="L6" s="111">
        <f t="shared" si="3"/>
        <v>0</v>
      </c>
      <c r="M6" s="111">
        <f t="shared" si="3"/>
        <v>0</v>
      </c>
      <c r="N6" s="111">
        <f t="shared" si="3"/>
        <v>0</v>
      </c>
      <c r="O6" s="111">
        <f t="shared" si="3"/>
        <v>0</v>
      </c>
      <c r="P6" s="111">
        <f t="shared" si="3"/>
        <v>0</v>
      </c>
      <c r="Q6" s="111">
        <f t="shared" si="3"/>
        <v>0</v>
      </c>
      <c r="R6" s="111">
        <f t="shared" si="3"/>
        <v>0</v>
      </c>
      <c r="S6" s="111">
        <f t="shared" si="3"/>
        <v>0</v>
      </c>
      <c r="T6" s="111">
        <f t="shared" si="3"/>
        <v>0</v>
      </c>
      <c r="U6" s="111">
        <f t="shared" si="3"/>
        <v>0</v>
      </c>
      <c r="V6" s="111">
        <f t="shared" si="3"/>
        <v>0</v>
      </c>
      <c r="W6" s="111">
        <f t="shared" si="3"/>
        <v>0</v>
      </c>
      <c r="X6" s="111">
        <f t="shared" si="3"/>
        <v>0</v>
      </c>
      <c r="Y6" s="111">
        <f t="shared" si="3"/>
        <v>0</v>
      </c>
      <c r="Z6" s="111">
        <f t="shared" si="3"/>
        <v>0</v>
      </c>
      <c r="AA6" s="111">
        <f t="shared" si="3"/>
        <v>0</v>
      </c>
      <c r="AB6" s="111">
        <f t="shared" si="3"/>
        <v>0</v>
      </c>
      <c r="AC6" s="111">
        <f t="shared" si="3"/>
        <v>0</v>
      </c>
      <c r="AD6" s="111">
        <f t="shared" si="3"/>
        <v>0</v>
      </c>
      <c r="AE6" s="111">
        <f t="shared" si="3"/>
        <v>0</v>
      </c>
      <c r="AF6" s="111">
        <f t="shared" si="3"/>
        <v>0</v>
      </c>
      <c r="AG6" s="111">
        <f t="shared" si="3"/>
        <v>0</v>
      </c>
      <c r="AH6" s="111">
        <f t="shared" si="3"/>
        <v>0</v>
      </c>
      <c r="AI6" s="111">
        <f t="shared" si="3"/>
        <v>0</v>
      </c>
      <c r="AJ6" s="111">
        <f t="shared" si="3"/>
        <v>0</v>
      </c>
      <c r="AK6" s="111">
        <f t="shared" si="3"/>
        <v>0</v>
      </c>
      <c r="AL6" s="111">
        <f t="shared" si="3"/>
        <v>0</v>
      </c>
      <c r="AM6" s="111">
        <f t="shared" si="3"/>
        <v>0</v>
      </c>
      <c r="AN6" s="111">
        <f t="shared" si="3"/>
        <v>0</v>
      </c>
      <c r="AO6" s="111">
        <f t="shared" si="3"/>
        <v>0</v>
      </c>
      <c r="AP6" s="111">
        <f t="shared" si="3"/>
        <v>0</v>
      </c>
      <c r="AQ6" s="111">
        <f t="shared" si="3"/>
        <v>0</v>
      </c>
      <c r="AR6" s="111">
        <f t="shared" si="3"/>
        <v>0</v>
      </c>
      <c r="AS6" s="112">
        <f>SUM(I6:AR6)</f>
        <v>0</v>
      </c>
      <c r="AT6" s="113">
        <f t="shared" si="1"/>
        <v>0</v>
      </c>
    </row>
    <row r="7" spans="3:46" ht="15">
      <c r="C7" s="150"/>
      <c r="D7" s="106"/>
      <c r="E7" s="114"/>
      <c r="F7" s="114"/>
      <c r="G7" s="108"/>
      <c r="H7" s="109">
        <f>+G7*F7*E7</f>
        <v>0</v>
      </c>
      <c r="I7" s="110">
        <f>+H7/36</f>
        <v>0</v>
      </c>
      <c r="J7" s="111">
        <f>+I7</f>
        <v>0</v>
      </c>
      <c r="K7" s="111">
        <f aca="true" t="shared" si="4" ref="K7:AR7">+J7</f>
        <v>0</v>
      </c>
      <c r="L7" s="111">
        <f t="shared" si="4"/>
        <v>0</v>
      </c>
      <c r="M7" s="111">
        <f t="shared" si="4"/>
        <v>0</v>
      </c>
      <c r="N7" s="111">
        <f t="shared" si="4"/>
        <v>0</v>
      </c>
      <c r="O7" s="111">
        <f t="shared" si="4"/>
        <v>0</v>
      </c>
      <c r="P7" s="111">
        <f t="shared" si="4"/>
        <v>0</v>
      </c>
      <c r="Q7" s="111">
        <f t="shared" si="4"/>
        <v>0</v>
      </c>
      <c r="R7" s="111">
        <f t="shared" si="4"/>
        <v>0</v>
      </c>
      <c r="S7" s="111">
        <f t="shared" si="4"/>
        <v>0</v>
      </c>
      <c r="T7" s="111">
        <f t="shared" si="4"/>
        <v>0</v>
      </c>
      <c r="U7" s="111">
        <f t="shared" si="4"/>
        <v>0</v>
      </c>
      <c r="V7" s="111">
        <f t="shared" si="4"/>
        <v>0</v>
      </c>
      <c r="W7" s="111">
        <f t="shared" si="4"/>
        <v>0</v>
      </c>
      <c r="X7" s="111">
        <f t="shared" si="4"/>
        <v>0</v>
      </c>
      <c r="Y7" s="111">
        <f t="shared" si="4"/>
        <v>0</v>
      </c>
      <c r="Z7" s="111">
        <f t="shared" si="4"/>
        <v>0</v>
      </c>
      <c r="AA7" s="111">
        <f t="shared" si="4"/>
        <v>0</v>
      </c>
      <c r="AB7" s="111">
        <f t="shared" si="4"/>
        <v>0</v>
      </c>
      <c r="AC7" s="111">
        <f t="shared" si="4"/>
        <v>0</v>
      </c>
      <c r="AD7" s="111">
        <f t="shared" si="4"/>
        <v>0</v>
      </c>
      <c r="AE7" s="111">
        <f t="shared" si="4"/>
        <v>0</v>
      </c>
      <c r="AF7" s="111">
        <f t="shared" si="4"/>
        <v>0</v>
      </c>
      <c r="AG7" s="111">
        <f t="shared" si="4"/>
        <v>0</v>
      </c>
      <c r="AH7" s="111">
        <f t="shared" si="4"/>
        <v>0</v>
      </c>
      <c r="AI7" s="111">
        <f t="shared" si="4"/>
        <v>0</v>
      </c>
      <c r="AJ7" s="111">
        <f t="shared" si="4"/>
        <v>0</v>
      </c>
      <c r="AK7" s="111">
        <f t="shared" si="4"/>
        <v>0</v>
      </c>
      <c r="AL7" s="111">
        <f t="shared" si="4"/>
        <v>0</v>
      </c>
      <c r="AM7" s="111">
        <f t="shared" si="4"/>
        <v>0</v>
      </c>
      <c r="AN7" s="111">
        <f t="shared" si="4"/>
        <v>0</v>
      </c>
      <c r="AO7" s="111">
        <f t="shared" si="4"/>
        <v>0</v>
      </c>
      <c r="AP7" s="111">
        <f t="shared" si="4"/>
        <v>0</v>
      </c>
      <c r="AQ7" s="111">
        <f t="shared" si="4"/>
        <v>0</v>
      </c>
      <c r="AR7" s="111">
        <f t="shared" si="4"/>
        <v>0</v>
      </c>
      <c r="AS7" s="112">
        <f>SUM(I7:AR7)</f>
        <v>0</v>
      </c>
      <c r="AT7" s="113">
        <f t="shared" si="1"/>
        <v>0</v>
      </c>
    </row>
    <row r="8" spans="3:46" ht="15">
      <c r="C8" s="115" t="s">
        <v>175</v>
      </c>
      <c r="D8" s="116"/>
      <c r="E8" s="117"/>
      <c r="F8" s="117"/>
      <c r="G8" s="118"/>
      <c r="H8" s="151">
        <f>ROUND(SUM(H4,H5,H6,H7),2)</f>
        <v>0</v>
      </c>
      <c r="I8" s="152">
        <f aca="true" t="shared" si="5" ref="I8:AR8">SUM(I4,I5,I6,I7)</f>
        <v>0</v>
      </c>
      <c r="J8" s="152">
        <f t="shared" si="5"/>
        <v>0</v>
      </c>
      <c r="K8" s="152">
        <f t="shared" si="5"/>
        <v>0</v>
      </c>
      <c r="L8" s="152">
        <f t="shared" si="5"/>
        <v>0</v>
      </c>
      <c r="M8" s="152">
        <f t="shared" si="5"/>
        <v>0</v>
      </c>
      <c r="N8" s="152">
        <f t="shared" si="5"/>
        <v>0</v>
      </c>
      <c r="O8" s="152">
        <f t="shared" si="5"/>
        <v>0</v>
      </c>
      <c r="P8" s="152">
        <f t="shared" si="5"/>
        <v>0</v>
      </c>
      <c r="Q8" s="152">
        <f t="shared" si="5"/>
        <v>0</v>
      </c>
      <c r="R8" s="152">
        <f t="shared" si="5"/>
        <v>0</v>
      </c>
      <c r="S8" s="152">
        <f t="shared" si="5"/>
        <v>0</v>
      </c>
      <c r="T8" s="152">
        <f t="shared" si="5"/>
        <v>0</v>
      </c>
      <c r="U8" s="152">
        <f t="shared" si="5"/>
        <v>0</v>
      </c>
      <c r="V8" s="152">
        <f t="shared" si="5"/>
        <v>0</v>
      </c>
      <c r="W8" s="152">
        <f t="shared" si="5"/>
        <v>0</v>
      </c>
      <c r="X8" s="152">
        <f t="shared" si="5"/>
        <v>0</v>
      </c>
      <c r="Y8" s="152">
        <f t="shared" si="5"/>
        <v>0</v>
      </c>
      <c r="Z8" s="152">
        <f t="shared" si="5"/>
        <v>0</v>
      </c>
      <c r="AA8" s="152">
        <f t="shared" si="5"/>
        <v>0</v>
      </c>
      <c r="AB8" s="152">
        <f t="shared" si="5"/>
        <v>0</v>
      </c>
      <c r="AC8" s="152">
        <f t="shared" si="5"/>
        <v>0</v>
      </c>
      <c r="AD8" s="152">
        <f t="shared" si="5"/>
        <v>0</v>
      </c>
      <c r="AE8" s="152">
        <f t="shared" si="5"/>
        <v>0</v>
      </c>
      <c r="AF8" s="152">
        <f t="shared" si="5"/>
        <v>0</v>
      </c>
      <c r="AG8" s="152">
        <f t="shared" si="5"/>
        <v>0</v>
      </c>
      <c r="AH8" s="152">
        <f t="shared" si="5"/>
        <v>0</v>
      </c>
      <c r="AI8" s="152">
        <f t="shared" si="5"/>
        <v>0</v>
      </c>
      <c r="AJ8" s="152">
        <f t="shared" si="5"/>
        <v>0</v>
      </c>
      <c r="AK8" s="152">
        <f t="shared" si="5"/>
        <v>0</v>
      </c>
      <c r="AL8" s="152">
        <f t="shared" si="5"/>
        <v>0</v>
      </c>
      <c r="AM8" s="152">
        <f t="shared" si="5"/>
        <v>0</v>
      </c>
      <c r="AN8" s="152">
        <f t="shared" si="5"/>
        <v>0</v>
      </c>
      <c r="AO8" s="152">
        <f t="shared" si="5"/>
        <v>0</v>
      </c>
      <c r="AP8" s="152">
        <f t="shared" si="5"/>
        <v>0</v>
      </c>
      <c r="AQ8" s="152">
        <f t="shared" si="5"/>
        <v>0</v>
      </c>
      <c r="AR8" s="152">
        <f t="shared" si="5"/>
        <v>0</v>
      </c>
      <c r="AS8" s="130">
        <f>SUM(I8:AR8)</f>
        <v>0</v>
      </c>
      <c r="AT8" s="113">
        <f t="shared" si="1"/>
        <v>0</v>
      </c>
    </row>
    <row r="9" spans="3:46" ht="15">
      <c r="C9" s="121"/>
      <c r="D9" s="106"/>
      <c r="E9" s="114"/>
      <c r="F9" s="114"/>
      <c r="G9" s="108"/>
      <c r="H9" s="109"/>
      <c r="I9" s="110"/>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2"/>
      <c r="AT9" s="113"/>
    </row>
    <row r="10" spans="3:46" ht="15">
      <c r="C10" s="124" t="s">
        <v>176</v>
      </c>
      <c r="D10" s="125"/>
      <c r="E10" s="126"/>
      <c r="F10" s="126"/>
      <c r="G10" s="127"/>
      <c r="H10" s="128"/>
      <c r="I10" s="101"/>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29"/>
      <c r="AT10" s="113"/>
    </row>
    <row r="11" spans="3:46" ht="15">
      <c r="C11" s="121"/>
      <c r="D11" s="106"/>
      <c r="E11" s="114"/>
      <c r="F11" s="114"/>
      <c r="G11" s="108"/>
      <c r="H11" s="109">
        <f>+G11*F11*E11</f>
        <v>0</v>
      </c>
      <c r="I11" s="110">
        <f>+H11/36</f>
        <v>0</v>
      </c>
      <c r="J11" s="111">
        <f aca="true" t="shared" si="6" ref="J11:AR11">+I11</f>
        <v>0</v>
      </c>
      <c r="K11" s="111">
        <f t="shared" si="6"/>
        <v>0</v>
      </c>
      <c r="L11" s="111">
        <f t="shared" si="6"/>
        <v>0</v>
      </c>
      <c r="M11" s="111">
        <f t="shared" si="6"/>
        <v>0</v>
      </c>
      <c r="N11" s="111">
        <f t="shared" si="6"/>
        <v>0</v>
      </c>
      <c r="O11" s="111">
        <f t="shared" si="6"/>
        <v>0</v>
      </c>
      <c r="P11" s="111">
        <f t="shared" si="6"/>
        <v>0</v>
      </c>
      <c r="Q11" s="111">
        <f t="shared" si="6"/>
        <v>0</v>
      </c>
      <c r="R11" s="111">
        <f t="shared" si="6"/>
        <v>0</v>
      </c>
      <c r="S11" s="111">
        <f t="shared" si="6"/>
        <v>0</v>
      </c>
      <c r="T11" s="111">
        <f t="shared" si="6"/>
        <v>0</v>
      </c>
      <c r="U11" s="111">
        <f t="shared" si="6"/>
        <v>0</v>
      </c>
      <c r="V11" s="111">
        <f t="shared" si="6"/>
        <v>0</v>
      </c>
      <c r="W11" s="111">
        <f t="shared" si="6"/>
        <v>0</v>
      </c>
      <c r="X11" s="111">
        <f t="shared" si="6"/>
        <v>0</v>
      </c>
      <c r="Y11" s="111">
        <f t="shared" si="6"/>
        <v>0</v>
      </c>
      <c r="Z11" s="111">
        <f t="shared" si="6"/>
        <v>0</v>
      </c>
      <c r="AA11" s="111">
        <f t="shared" si="6"/>
        <v>0</v>
      </c>
      <c r="AB11" s="111">
        <f t="shared" si="6"/>
        <v>0</v>
      </c>
      <c r="AC11" s="111">
        <f t="shared" si="6"/>
        <v>0</v>
      </c>
      <c r="AD11" s="111">
        <f t="shared" si="6"/>
        <v>0</v>
      </c>
      <c r="AE11" s="111">
        <f t="shared" si="6"/>
        <v>0</v>
      </c>
      <c r="AF11" s="111">
        <f t="shared" si="6"/>
        <v>0</v>
      </c>
      <c r="AG11" s="111">
        <f t="shared" si="6"/>
        <v>0</v>
      </c>
      <c r="AH11" s="111">
        <f t="shared" si="6"/>
        <v>0</v>
      </c>
      <c r="AI11" s="111">
        <f t="shared" si="6"/>
        <v>0</v>
      </c>
      <c r="AJ11" s="111">
        <f t="shared" si="6"/>
        <v>0</v>
      </c>
      <c r="AK11" s="111">
        <f t="shared" si="6"/>
        <v>0</v>
      </c>
      <c r="AL11" s="111">
        <f t="shared" si="6"/>
        <v>0</v>
      </c>
      <c r="AM11" s="111">
        <f t="shared" si="6"/>
        <v>0</v>
      </c>
      <c r="AN11" s="111">
        <f t="shared" si="6"/>
        <v>0</v>
      </c>
      <c r="AO11" s="111">
        <f t="shared" si="6"/>
        <v>0</v>
      </c>
      <c r="AP11" s="111">
        <f t="shared" si="6"/>
        <v>0</v>
      </c>
      <c r="AQ11" s="111">
        <f t="shared" si="6"/>
        <v>0</v>
      </c>
      <c r="AR11" s="111">
        <f t="shared" si="6"/>
        <v>0</v>
      </c>
      <c r="AS11" s="112">
        <f>SUM(I11:AR11)</f>
        <v>0</v>
      </c>
      <c r="AT11" s="113">
        <f t="shared" si="1"/>
        <v>0</v>
      </c>
    </row>
    <row r="12" spans="3:46" ht="15">
      <c r="C12" s="121"/>
      <c r="D12" s="106"/>
      <c r="E12" s="114"/>
      <c r="F12" s="114"/>
      <c r="G12" s="108"/>
      <c r="H12" s="109">
        <f>+G12*F12*E12</f>
        <v>0</v>
      </c>
      <c r="I12" s="110">
        <f>+H12/36</f>
        <v>0</v>
      </c>
      <c r="J12" s="111">
        <f aca="true" t="shared" si="7" ref="J12:AR12">+I12</f>
        <v>0</v>
      </c>
      <c r="K12" s="111">
        <f t="shared" si="7"/>
        <v>0</v>
      </c>
      <c r="L12" s="111">
        <f t="shared" si="7"/>
        <v>0</v>
      </c>
      <c r="M12" s="111">
        <f t="shared" si="7"/>
        <v>0</v>
      </c>
      <c r="N12" s="111">
        <f t="shared" si="7"/>
        <v>0</v>
      </c>
      <c r="O12" s="111">
        <f t="shared" si="7"/>
        <v>0</v>
      </c>
      <c r="P12" s="111">
        <f t="shared" si="7"/>
        <v>0</v>
      </c>
      <c r="Q12" s="111">
        <f t="shared" si="7"/>
        <v>0</v>
      </c>
      <c r="R12" s="111">
        <f t="shared" si="7"/>
        <v>0</v>
      </c>
      <c r="S12" s="111">
        <f t="shared" si="7"/>
        <v>0</v>
      </c>
      <c r="T12" s="111">
        <f t="shared" si="7"/>
        <v>0</v>
      </c>
      <c r="U12" s="111">
        <f t="shared" si="7"/>
        <v>0</v>
      </c>
      <c r="V12" s="111">
        <f t="shared" si="7"/>
        <v>0</v>
      </c>
      <c r="W12" s="111">
        <f t="shared" si="7"/>
        <v>0</v>
      </c>
      <c r="X12" s="111">
        <f t="shared" si="7"/>
        <v>0</v>
      </c>
      <c r="Y12" s="111">
        <f t="shared" si="7"/>
        <v>0</v>
      </c>
      <c r="Z12" s="111">
        <f t="shared" si="7"/>
        <v>0</v>
      </c>
      <c r="AA12" s="111">
        <f t="shared" si="7"/>
        <v>0</v>
      </c>
      <c r="AB12" s="111">
        <f t="shared" si="7"/>
        <v>0</v>
      </c>
      <c r="AC12" s="111">
        <f t="shared" si="7"/>
        <v>0</v>
      </c>
      <c r="AD12" s="111">
        <f t="shared" si="7"/>
        <v>0</v>
      </c>
      <c r="AE12" s="111">
        <f t="shared" si="7"/>
        <v>0</v>
      </c>
      <c r="AF12" s="111">
        <f t="shared" si="7"/>
        <v>0</v>
      </c>
      <c r="AG12" s="111">
        <f t="shared" si="7"/>
        <v>0</v>
      </c>
      <c r="AH12" s="111">
        <f t="shared" si="7"/>
        <v>0</v>
      </c>
      <c r="AI12" s="111">
        <f t="shared" si="7"/>
        <v>0</v>
      </c>
      <c r="AJ12" s="111">
        <f t="shared" si="7"/>
        <v>0</v>
      </c>
      <c r="AK12" s="111">
        <f t="shared" si="7"/>
        <v>0</v>
      </c>
      <c r="AL12" s="111">
        <f t="shared" si="7"/>
        <v>0</v>
      </c>
      <c r="AM12" s="111">
        <f t="shared" si="7"/>
        <v>0</v>
      </c>
      <c r="AN12" s="111">
        <f t="shared" si="7"/>
        <v>0</v>
      </c>
      <c r="AO12" s="111">
        <f t="shared" si="7"/>
        <v>0</v>
      </c>
      <c r="AP12" s="111">
        <f t="shared" si="7"/>
        <v>0</v>
      </c>
      <c r="AQ12" s="111">
        <f t="shared" si="7"/>
        <v>0</v>
      </c>
      <c r="AR12" s="111">
        <f t="shared" si="7"/>
        <v>0</v>
      </c>
      <c r="AS12" s="112">
        <f>SUM(I12:AR12)</f>
        <v>0</v>
      </c>
      <c r="AT12" s="113">
        <f t="shared" si="1"/>
        <v>0</v>
      </c>
    </row>
    <row r="13" spans="3:46" ht="15">
      <c r="C13" s="133"/>
      <c r="D13" s="134"/>
      <c r="E13" s="135"/>
      <c r="F13" s="135"/>
      <c r="G13" s="136"/>
      <c r="H13" s="109">
        <f>+G13*F13*E13</f>
        <v>0</v>
      </c>
      <c r="I13" s="110">
        <f>+H13/36</f>
        <v>0</v>
      </c>
      <c r="J13" s="111">
        <f aca="true" t="shared" si="8" ref="J13:AR13">+I13</f>
        <v>0</v>
      </c>
      <c r="K13" s="111">
        <f t="shared" si="8"/>
        <v>0</v>
      </c>
      <c r="L13" s="111">
        <f t="shared" si="8"/>
        <v>0</v>
      </c>
      <c r="M13" s="111">
        <f t="shared" si="8"/>
        <v>0</v>
      </c>
      <c r="N13" s="111">
        <f t="shared" si="8"/>
        <v>0</v>
      </c>
      <c r="O13" s="111">
        <f t="shared" si="8"/>
        <v>0</v>
      </c>
      <c r="P13" s="111">
        <f t="shared" si="8"/>
        <v>0</v>
      </c>
      <c r="Q13" s="111">
        <f t="shared" si="8"/>
        <v>0</v>
      </c>
      <c r="R13" s="111">
        <f t="shared" si="8"/>
        <v>0</v>
      </c>
      <c r="S13" s="111">
        <f t="shared" si="8"/>
        <v>0</v>
      </c>
      <c r="T13" s="111">
        <f t="shared" si="8"/>
        <v>0</v>
      </c>
      <c r="U13" s="111">
        <f t="shared" si="8"/>
        <v>0</v>
      </c>
      <c r="V13" s="111">
        <f t="shared" si="8"/>
        <v>0</v>
      </c>
      <c r="W13" s="111">
        <f t="shared" si="8"/>
        <v>0</v>
      </c>
      <c r="X13" s="111">
        <f t="shared" si="8"/>
        <v>0</v>
      </c>
      <c r="Y13" s="111">
        <f t="shared" si="8"/>
        <v>0</v>
      </c>
      <c r="Z13" s="111">
        <f t="shared" si="8"/>
        <v>0</v>
      </c>
      <c r="AA13" s="111">
        <f t="shared" si="8"/>
        <v>0</v>
      </c>
      <c r="AB13" s="111">
        <f t="shared" si="8"/>
        <v>0</v>
      </c>
      <c r="AC13" s="111">
        <f t="shared" si="8"/>
        <v>0</v>
      </c>
      <c r="AD13" s="111">
        <f t="shared" si="8"/>
        <v>0</v>
      </c>
      <c r="AE13" s="111">
        <f t="shared" si="8"/>
        <v>0</v>
      </c>
      <c r="AF13" s="111">
        <f t="shared" si="8"/>
        <v>0</v>
      </c>
      <c r="AG13" s="111">
        <f t="shared" si="8"/>
        <v>0</v>
      </c>
      <c r="AH13" s="111">
        <f t="shared" si="8"/>
        <v>0</v>
      </c>
      <c r="AI13" s="111">
        <f t="shared" si="8"/>
        <v>0</v>
      </c>
      <c r="AJ13" s="111">
        <f t="shared" si="8"/>
        <v>0</v>
      </c>
      <c r="AK13" s="111">
        <f t="shared" si="8"/>
        <v>0</v>
      </c>
      <c r="AL13" s="111">
        <f t="shared" si="8"/>
        <v>0</v>
      </c>
      <c r="AM13" s="111">
        <f t="shared" si="8"/>
        <v>0</v>
      </c>
      <c r="AN13" s="111">
        <f t="shared" si="8"/>
        <v>0</v>
      </c>
      <c r="AO13" s="111">
        <f t="shared" si="8"/>
        <v>0</v>
      </c>
      <c r="AP13" s="111">
        <f t="shared" si="8"/>
        <v>0</v>
      </c>
      <c r="AQ13" s="111">
        <f t="shared" si="8"/>
        <v>0</v>
      </c>
      <c r="AR13" s="111">
        <f t="shared" si="8"/>
        <v>0</v>
      </c>
      <c r="AS13" s="112">
        <f>SUM(I13:AR13)</f>
        <v>0</v>
      </c>
      <c r="AT13" s="113">
        <f t="shared" si="1"/>
        <v>0</v>
      </c>
    </row>
    <row r="14" spans="3:46" ht="15">
      <c r="C14" s="133"/>
      <c r="D14" s="134"/>
      <c r="E14" s="135"/>
      <c r="F14" s="135"/>
      <c r="G14" s="136"/>
      <c r="H14" s="109">
        <f>+G14*F14*E14</f>
        <v>0</v>
      </c>
      <c r="I14" s="110">
        <f>+H14/36</f>
        <v>0</v>
      </c>
      <c r="J14" s="111">
        <f aca="true" t="shared" si="9" ref="J14:AR14">+I14</f>
        <v>0</v>
      </c>
      <c r="K14" s="111">
        <f t="shared" si="9"/>
        <v>0</v>
      </c>
      <c r="L14" s="111">
        <f t="shared" si="9"/>
        <v>0</v>
      </c>
      <c r="M14" s="111">
        <f t="shared" si="9"/>
        <v>0</v>
      </c>
      <c r="N14" s="111">
        <f t="shared" si="9"/>
        <v>0</v>
      </c>
      <c r="O14" s="111">
        <f t="shared" si="9"/>
        <v>0</v>
      </c>
      <c r="P14" s="111">
        <f t="shared" si="9"/>
        <v>0</v>
      </c>
      <c r="Q14" s="111">
        <f t="shared" si="9"/>
        <v>0</v>
      </c>
      <c r="R14" s="111">
        <f t="shared" si="9"/>
        <v>0</v>
      </c>
      <c r="S14" s="111">
        <f t="shared" si="9"/>
        <v>0</v>
      </c>
      <c r="T14" s="111">
        <f t="shared" si="9"/>
        <v>0</v>
      </c>
      <c r="U14" s="111">
        <f t="shared" si="9"/>
        <v>0</v>
      </c>
      <c r="V14" s="111">
        <f t="shared" si="9"/>
        <v>0</v>
      </c>
      <c r="W14" s="111">
        <f t="shared" si="9"/>
        <v>0</v>
      </c>
      <c r="X14" s="111">
        <f t="shared" si="9"/>
        <v>0</v>
      </c>
      <c r="Y14" s="111">
        <f t="shared" si="9"/>
        <v>0</v>
      </c>
      <c r="Z14" s="111">
        <f t="shared" si="9"/>
        <v>0</v>
      </c>
      <c r="AA14" s="111">
        <f t="shared" si="9"/>
        <v>0</v>
      </c>
      <c r="AB14" s="111">
        <f t="shared" si="9"/>
        <v>0</v>
      </c>
      <c r="AC14" s="111">
        <f t="shared" si="9"/>
        <v>0</v>
      </c>
      <c r="AD14" s="111">
        <f t="shared" si="9"/>
        <v>0</v>
      </c>
      <c r="AE14" s="111">
        <f t="shared" si="9"/>
        <v>0</v>
      </c>
      <c r="AF14" s="111">
        <f t="shared" si="9"/>
        <v>0</v>
      </c>
      <c r="AG14" s="111">
        <f t="shared" si="9"/>
        <v>0</v>
      </c>
      <c r="AH14" s="111">
        <f t="shared" si="9"/>
        <v>0</v>
      </c>
      <c r="AI14" s="111">
        <f t="shared" si="9"/>
        <v>0</v>
      </c>
      <c r="AJ14" s="111">
        <f t="shared" si="9"/>
        <v>0</v>
      </c>
      <c r="AK14" s="111">
        <f t="shared" si="9"/>
        <v>0</v>
      </c>
      <c r="AL14" s="111">
        <f t="shared" si="9"/>
        <v>0</v>
      </c>
      <c r="AM14" s="111">
        <f t="shared" si="9"/>
        <v>0</v>
      </c>
      <c r="AN14" s="111">
        <f t="shared" si="9"/>
        <v>0</v>
      </c>
      <c r="AO14" s="111">
        <f t="shared" si="9"/>
        <v>0</v>
      </c>
      <c r="AP14" s="111">
        <f t="shared" si="9"/>
        <v>0</v>
      </c>
      <c r="AQ14" s="111">
        <f t="shared" si="9"/>
        <v>0</v>
      </c>
      <c r="AR14" s="111">
        <f t="shared" si="9"/>
        <v>0</v>
      </c>
      <c r="AS14" s="153">
        <f>SUM(I14:AR14)</f>
        <v>0</v>
      </c>
      <c r="AT14" s="113">
        <f t="shared" si="1"/>
        <v>0</v>
      </c>
    </row>
    <row r="15" spans="3:46" ht="15">
      <c r="C15" s="115" t="s">
        <v>177</v>
      </c>
      <c r="D15" s="116"/>
      <c r="E15" s="117"/>
      <c r="F15" s="117"/>
      <c r="G15" s="118"/>
      <c r="H15" s="151">
        <f>ROUND(SUM(H11,H12,H13,H14),2)</f>
        <v>0</v>
      </c>
      <c r="I15" s="152">
        <f aca="true" t="shared" si="10" ref="I15:AR15">SUM(I11,I12,I13,I14)</f>
        <v>0</v>
      </c>
      <c r="J15" s="152">
        <f t="shared" si="10"/>
        <v>0</v>
      </c>
      <c r="K15" s="152">
        <f t="shared" si="10"/>
        <v>0</v>
      </c>
      <c r="L15" s="152">
        <f t="shared" si="10"/>
        <v>0</v>
      </c>
      <c r="M15" s="152">
        <f t="shared" si="10"/>
        <v>0</v>
      </c>
      <c r="N15" s="152">
        <f t="shared" si="10"/>
        <v>0</v>
      </c>
      <c r="O15" s="152">
        <f t="shared" si="10"/>
        <v>0</v>
      </c>
      <c r="P15" s="152">
        <f t="shared" si="10"/>
        <v>0</v>
      </c>
      <c r="Q15" s="152">
        <f t="shared" si="10"/>
        <v>0</v>
      </c>
      <c r="R15" s="152">
        <f t="shared" si="10"/>
        <v>0</v>
      </c>
      <c r="S15" s="152">
        <f t="shared" si="10"/>
        <v>0</v>
      </c>
      <c r="T15" s="152">
        <f t="shared" si="10"/>
        <v>0</v>
      </c>
      <c r="U15" s="152">
        <f t="shared" si="10"/>
        <v>0</v>
      </c>
      <c r="V15" s="152">
        <f t="shared" si="10"/>
        <v>0</v>
      </c>
      <c r="W15" s="152">
        <f t="shared" si="10"/>
        <v>0</v>
      </c>
      <c r="X15" s="152">
        <f t="shared" si="10"/>
        <v>0</v>
      </c>
      <c r="Y15" s="152">
        <f t="shared" si="10"/>
        <v>0</v>
      </c>
      <c r="Z15" s="152">
        <f t="shared" si="10"/>
        <v>0</v>
      </c>
      <c r="AA15" s="152">
        <f t="shared" si="10"/>
        <v>0</v>
      </c>
      <c r="AB15" s="152">
        <f t="shared" si="10"/>
        <v>0</v>
      </c>
      <c r="AC15" s="152">
        <f t="shared" si="10"/>
        <v>0</v>
      </c>
      <c r="AD15" s="152">
        <f t="shared" si="10"/>
        <v>0</v>
      </c>
      <c r="AE15" s="152">
        <f t="shared" si="10"/>
        <v>0</v>
      </c>
      <c r="AF15" s="152">
        <f t="shared" si="10"/>
        <v>0</v>
      </c>
      <c r="AG15" s="152">
        <f t="shared" si="10"/>
        <v>0</v>
      </c>
      <c r="AH15" s="152">
        <f t="shared" si="10"/>
        <v>0</v>
      </c>
      <c r="AI15" s="152">
        <f t="shared" si="10"/>
        <v>0</v>
      </c>
      <c r="AJ15" s="152">
        <f t="shared" si="10"/>
        <v>0</v>
      </c>
      <c r="AK15" s="152">
        <f t="shared" si="10"/>
        <v>0</v>
      </c>
      <c r="AL15" s="152">
        <f t="shared" si="10"/>
        <v>0</v>
      </c>
      <c r="AM15" s="152">
        <f t="shared" si="10"/>
        <v>0</v>
      </c>
      <c r="AN15" s="152">
        <f t="shared" si="10"/>
        <v>0</v>
      </c>
      <c r="AO15" s="152">
        <f t="shared" si="10"/>
        <v>0</v>
      </c>
      <c r="AP15" s="152">
        <f t="shared" si="10"/>
        <v>0</v>
      </c>
      <c r="AQ15" s="152">
        <f t="shared" si="10"/>
        <v>0</v>
      </c>
      <c r="AR15" s="152">
        <f t="shared" si="10"/>
        <v>0</v>
      </c>
      <c r="AS15" s="154">
        <f>SUM(I15:AR15)</f>
        <v>0</v>
      </c>
      <c r="AT15" s="113">
        <f t="shared" si="1"/>
        <v>0</v>
      </c>
    </row>
    <row r="16" spans="3:46" ht="15">
      <c r="C16" s="121"/>
      <c r="D16" s="106"/>
      <c r="E16" s="114"/>
      <c r="F16" s="114"/>
      <c r="G16" s="108"/>
      <c r="H16" s="109"/>
      <c r="I16" s="110"/>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2"/>
      <c r="AT16" s="113"/>
    </row>
    <row r="17" spans="3:46" ht="15">
      <c r="C17" s="124" t="s">
        <v>178</v>
      </c>
      <c r="D17" s="125"/>
      <c r="E17" s="126"/>
      <c r="F17" s="126"/>
      <c r="G17" s="127"/>
      <c r="H17" s="128"/>
      <c r="I17" s="101"/>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29"/>
      <c r="AT17" s="113"/>
    </row>
    <row r="18" spans="3:46" ht="15">
      <c r="C18" s="121"/>
      <c r="D18" s="106"/>
      <c r="E18" s="132"/>
      <c r="F18" s="132"/>
      <c r="G18" s="108"/>
      <c r="H18" s="109">
        <f>+G18*F18*E18</f>
        <v>0</v>
      </c>
      <c r="I18" s="110">
        <f>+H18/36</f>
        <v>0</v>
      </c>
      <c r="J18" s="111">
        <f aca="true" t="shared" si="11" ref="J18:AR18">+I18</f>
        <v>0</v>
      </c>
      <c r="K18" s="111">
        <f t="shared" si="11"/>
        <v>0</v>
      </c>
      <c r="L18" s="111">
        <f t="shared" si="11"/>
        <v>0</v>
      </c>
      <c r="M18" s="111">
        <f t="shared" si="11"/>
        <v>0</v>
      </c>
      <c r="N18" s="111">
        <f t="shared" si="11"/>
        <v>0</v>
      </c>
      <c r="O18" s="111">
        <f t="shared" si="11"/>
        <v>0</v>
      </c>
      <c r="P18" s="111">
        <f t="shared" si="11"/>
        <v>0</v>
      </c>
      <c r="Q18" s="111">
        <f t="shared" si="11"/>
        <v>0</v>
      </c>
      <c r="R18" s="111">
        <f t="shared" si="11"/>
        <v>0</v>
      </c>
      <c r="S18" s="111">
        <f t="shared" si="11"/>
        <v>0</v>
      </c>
      <c r="T18" s="111">
        <f t="shared" si="11"/>
        <v>0</v>
      </c>
      <c r="U18" s="111">
        <f t="shared" si="11"/>
        <v>0</v>
      </c>
      <c r="V18" s="111">
        <f t="shared" si="11"/>
        <v>0</v>
      </c>
      <c r="W18" s="111">
        <f t="shared" si="11"/>
        <v>0</v>
      </c>
      <c r="X18" s="111">
        <f t="shared" si="11"/>
        <v>0</v>
      </c>
      <c r="Y18" s="111">
        <f t="shared" si="11"/>
        <v>0</v>
      </c>
      <c r="Z18" s="111">
        <f t="shared" si="11"/>
        <v>0</v>
      </c>
      <c r="AA18" s="111">
        <f t="shared" si="11"/>
        <v>0</v>
      </c>
      <c r="AB18" s="111">
        <f t="shared" si="11"/>
        <v>0</v>
      </c>
      <c r="AC18" s="111">
        <f t="shared" si="11"/>
        <v>0</v>
      </c>
      <c r="AD18" s="111">
        <f t="shared" si="11"/>
        <v>0</v>
      </c>
      <c r="AE18" s="111">
        <f t="shared" si="11"/>
        <v>0</v>
      </c>
      <c r="AF18" s="111">
        <f t="shared" si="11"/>
        <v>0</v>
      </c>
      <c r="AG18" s="111">
        <f t="shared" si="11"/>
        <v>0</v>
      </c>
      <c r="AH18" s="111">
        <f t="shared" si="11"/>
        <v>0</v>
      </c>
      <c r="AI18" s="111">
        <f t="shared" si="11"/>
        <v>0</v>
      </c>
      <c r="AJ18" s="111">
        <f t="shared" si="11"/>
        <v>0</v>
      </c>
      <c r="AK18" s="111">
        <f t="shared" si="11"/>
        <v>0</v>
      </c>
      <c r="AL18" s="111">
        <f t="shared" si="11"/>
        <v>0</v>
      </c>
      <c r="AM18" s="111">
        <f t="shared" si="11"/>
        <v>0</v>
      </c>
      <c r="AN18" s="111">
        <f t="shared" si="11"/>
        <v>0</v>
      </c>
      <c r="AO18" s="111">
        <f t="shared" si="11"/>
        <v>0</v>
      </c>
      <c r="AP18" s="111">
        <f t="shared" si="11"/>
        <v>0</v>
      </c>
      <c r="AQ18" s="111">
        <f t="shared" si="11"/>
        <v>0</v>
      </c>
      <c r="AR18" s="111">
        <f t="shared" si="11"/>
        <v>0</v>
      </c>
      <c r="AS18" s="112">
        <f>SUM(I18:AR18)</f>
        <v>0</v>
      </c>
      <c r="AT18" s="113">
        <f t="shared" si="1"/>
        <v>0</v>
      </c>
    </row>
    <row r="19" spans="3:46" ht="15">
      <c r="C19" s="121"/>
      <c r="D19" s="106"/>
      <c r="E19" s="132"/>
      <c r="F19" s="132"/>
      <c r="G19" s="108"/>
      <c r="H19" s="109">
        <f>+G19*F19*E19</f>
        <v>0</v>
      </c>
      <c r="I19" s="110">
        <f>+H19/36</f>
        <v>0</v>
      </c>
      <c r="J19" s="111">
        <f aca="true" t="shared" si="12" ref="J19:AR19">+I19</f>
        <v>0</v>
      </c>
      <c r="K19" s="111">
        <f t="shared" si="12"/>
        <v>0</v>
      </c>
      <c r="L19" s="111">
        <f t="shared" si="12"/>
        <v>0</v>
      </c>
      <c r="M19" s="111">
        <f t="shared" si="12"/>
        <v>0</v>
      </c>
      <c r="N19" s="111">
        <f t="shared" si="12"/>
        <v>0</v>
      </c>
      <c r="O19" s="111">
        <f t="shared" si="12"/>
        <v>0</v>
      </c>
      <c r="P19" s="111">
        <f t="shared" si="12"/>
        <v>0</v>
      </c>
      <c r="Q19" s="111">
        <f t="shared" si="12"/>
        <v>0</v>
      </c>
      <c r="R19" s="111">
        <f t="shared" si="12"/>
        <v>0</v>
      </c>
      <c r="S19" s="111">
        <f t="shared" si="12"/>
        <v>0</v>
      </c>
      <c r="T19" s="111">
        <f t="shared" si="12"/>
        <v>0</v>
      </c>
      <c r="U19" s="111">
        <f t="shared" si="12"/>
        <v>0</v>
      </c>
      <c r="V19" s="111">
        <f t="shared" si="12"/>
        <v>0</v>
      </c>
      <c r="W19" s="111">
        <f t="shared" si="12"/>
        <v>0</v>
      </c>
      <c r="X19" s="111">
        <f t="shared" si="12"/>
        <v>0</v>
      </c>
      <c r="Y19" s="111">
        <f t="shared" si="12"/>
        <v>0</v>
      </c>
      <c r="Z19" s="111">
        <f t="shared" si="12"/>
        <v>0</v>
      </c>
      <c r="AA19" s="111">
        <f t="shared" si="12"/>
        <v>0</v>
      </c>
      <c r="AB19" s="111">
        <f t="shared" si="12"/>
        <v>0</v>
      </c>
      <c r="AC19" s="111">
        <f t="shared" si="12"/>
        <v>0</v>
      </c>
      <c r="AD19" s="111">
        <f t="shared" si="12"/>
        <v>0</v>
      </c>
      <c r="AE19" s="111">
        <f t="shared" si="12"/>
        <v>0</v>
      </c>
      <c r="AF19" s="111">
        <f t="shared" si="12"/>
        <v>0</v>
      </c>
      <c r="AG19" s="111">
        <f t="shared" si="12"/>
        <v>0</v>
      </c>
      <c r="AH19" s="111">
        <f t="shared" si="12"/>
        <v>0</v>
      </c>
      <c r="AI19" s="111">
        <f t="shared" si="12"/>
        <v>0</v>
      </c>
      <c r="AJ19" s="111">
        <f t="shared" si="12"/>
        <v>0</v>
      </c>
      <c r="AK19" s="111">
        <f t="shared" si="12"/>
        <v>0</v>
      </c>
      <c r="AL19" s="111">
        <f t="shared" si="12"/>
        <v>0</v>
      </c>
      <c r="AM19" s="111">
        <f t="shared" si="12"/>
        <v>0</v>
      </c>
      <c r="AN19" s="111">
        <f t="shared" si="12"/>
        <v>0</v>
      </c>
      <c r="AO19" s="111">
        <f t="shared" si="12"/>
        <v>0</v>
      </c>
      <c r="AP19" s="111">
        <f t="shared" si="12"/>
        <v>0</v>
      </c>
      <c r="AQ19" s="111">
        <f t="shared" si="12"/>
        <v>0</v>
      </c>
      <c r="AR19" s="111">
        <f t="shared" si="12"/>
        <v>0</v>
      </c>
      <c r="AS19" s="112">
        <f>SUM(I19:AR19)</f>
        <v>0</v>
      </c>
      <c r="AT19" s="113">
        <f t="shared" si="1"/>
        <v>0</v>
      </c>
    </row>
    <row r="20" spans="3:46" ht="15">
      <c r="C20" s="133"/>
      <c r="D20" s="134"/>
      <c r="E20" s="135"/>
      <c r="F20" s="135"/>
      <c r="G20" s="136"/>
      <c r="H20" s="109">
        <f>+G20*F20*E20</f>
        <v>0</v>
      </c>
      <c r="I20" s="110">
        <f>+H20/36</f>
        <v>0</v>
      </c>
      <c r="J20" s="111">
        <f aca="true" t="shared" si="13" ref="J20:AR20">+I20</f>
        <v>0</v>
      </c>
      <c r="K20" s="111">
        <f t="shared" si="13"/>
        <v>0</v>
      </c>
      <c r="L20" s="111">
        <f t="shared" si="13"/>
        <v>0</v>
      </c>
      <c r="M20" s="111">
        <f t="shared" si="13"/>
        <v>0</v>
      </c>
      <c r="N20" s="111">
        <f t="shared" si="13"/>
        <v>0</v>
      </c>
      <c r="O20" s="111">
        <f t="shared" si="13"/>
        <v>0</v>
      </c>
      <c r="P20" s="111">
        <f t="shared" si="13"/>
        <v>0</v>
      </c>
      <c r="Q20" s="111">
        <f t="shared" si="13"/>
        <v>0</v>
      </c>
      <c r="R20" s="111">
        <f t="shared" si="13"/>
        <v>0</v>
      </c>
      <c r="S20" s="111">
        <f t="shared" si="13"/>
        <v>0</v>
      </c>
      <c r="T20" s="111">
        <f t="shared" si="13"/>
        <v>0</v>
      </c>
      <c r="U20" s="111">
        <f t="shared" si="13"/>
        <v>0</v>
      </c>
      <c r="V20" s="111">
        <f t="shared" si="13"/>
        <v>0</v>
      </c>
      <c r="W20" s="111">
        <f t="shared" si="13"/>
        <v>0</v>
      </c>
      <c r="X20" s="111">
        <f t="shared" si="13"/>
        <v>0</v>
      </c>
      <c r="Y20" s="111">
        <f t="shared" si="13"/>
        <v>0</v>
      </c>
      <c r="Z20" s="111">
        <f t="shared" si="13"/>
        <v>0</v>
      </c>
      <c r="AA20" s="111">
        <f t="shared" si="13"/>
        <v>0</v>
      </c>
      <c r="AB20" s="111">
        <f t="shared" si="13"/>
        <v>0</v>
      </c>
      <c r="AC20" s="111">
        <f t="shared" si="13"/>
        <v>0</v>
      </c>
      <c r="AD20" s="111">
        <f t="shared" si="13"/>
        <v>0</v>
      </c>
      <c r="AE20" s="111">
        <f t="shared" si="13"/>
        <v>0</v>
      </c>
      <c r="AF20" s="111">
        <f t="shared" si="13"/>
        <v>0</v>
      </c>
      <c r="AG20" s="111">
        <f t="shared" si="13"/>
        <v>0</v>
      </c>
      <c r="AH20" s="111">
        <f t="shared" si="13"/>
        <v>0</v>
      </c>
      <c r="AI20" s="111">
        <f t="shared" si="13"/>
        <v>0</v>
      </c>
      <c r="AJ20" s="111">
        <f t="shared" si="13"/>
        <v>0</v>
      </c>
      <c r="AK20" s="111">
        <f t="shared" si="13"/>
        <v>0</v>
      </c>
      <c r="AL20" s="111">
        <f t="shared" si="13"/>
        <v>0</v>
      </c>
      <c r="AM20" s="111">
        <f t="shared" si="13"/>
        <v>0</v>
      </c>
      <c r="AN20" s="111">
        <f t="shared" si="13"/>
        <v>0</v>
      </c>
      <c r="AO20" s="111">
        <f t="shared" si="13"/>
        <v>0</v>
      </c>
      <c r="AP20" s="111">
        <f t="shared" si="13"/>
        <v>0</v>
      </c>
      <c r="AQ20" s="111">
        <f t="shared" si="13"/>
        <v>0</v>
      </c>
      <c r="AR20" s="111">
        <f t="shared" si="13"/>
        <v>0</v>
      </c>
      <c r="AS20" s="112">
        <f>SUM(I20:AR20)</f>
        <v>0</v>
      </c>
      <c r="AT20" s="113">
        <f t="shared" si="1"/>
        <v>0</v>
      </c>
    </row>
    <row r="21" spans="3:46" ht="15">
      <c r="C21" s="115" t="s">
        <v>179</v>
      </c>
      <c r="D21" s="116"/>
      <c r="E21" s="117"/>
      <c r="F21" s="117"/>
      <c r="G21" s="118"/>
      <c r="H21" s="151">
        <f>ROUND(SUM(,H18,H19,H20),2)</f>
        <v>0</v>
      </c>
      <c r="I21" s="152">
        <f>SUM(I18:I20)</f>
        <v>0</v>
      </c>
      <c r="J21" s="152">
        <f aca="true" t="shared" si="14" ref="J21:AR21">SUM(J18:J20)</f>
        <v>0</v>
      </c>
      <c r="K21" s="152">
        <f t="shared" si="14"/>
        <v>0</v>
      </c>
      <c r="L21" s="152">
        <f t="shared" si="14"/>
        <v>0</v>
      </c>
      <c r="M21" s="152">
        <f t="shared" si="14"/>
        <v>0</v>
      </c>
      <c r="N21" s="152">
        <f t="shared" si="14"/>
        <v>0</v>
      </c>
      <c r="O21" s="152">
        <f t="shared" si="14"/>
        <v>0</v>
      </c>
      <c r="P21" s="152">
        <f t="shared" si="14"/>
        <v>0</v>
      </c>
      <c r="Q21" s="152">
        <f t="shared" si="14"/>
        <v>0</v>
      </c>
      <c r="R21" s="152">
        <f t="shared" si="14"/>
        <v>0</v>
      </c>
      <c r="S21" s="152">
        <f t="shared" si="14"/>
        <v>0</v>
      </c>
      <c r="T21" s="152">
        <f t="shared" si="14"/>
        <v>0</v>
      </c>
      <c r="U21" s="152">
        <f t="shared" si="14"/>
        <v>0</v>
      </c>
      <c r="V21" s="152">
        <f t="shared" si="14"/>
        <v>0</v>
      </c>
      <c r="W21" s="152">
        <f t="shared" si="14"/>
        <v>0</v>
      </c>
      <c r="X21" s="152">
        <f t="shared" si="14"/>
        <v>0</v>
      </c>
      <c r="Y21" s="152">
        <f t="shared" si="14"/>
        <v>0</v>
      </c>
      <c r="Z21" s="152">
        <f t="shared" si="14"/>
        <v>0</v>
      </c>
      <c r="AA21" s="152">
        <f t="shared" si="14"/>
        <v>0</v>
      </c>
      <c r="AB21" s="152">
        <f t="shared" si="14"/>
        <v>0</v>
      </c>
      <c r="AC21" s="152">
        <f t="shared" si="14"/>
        <v>0</v>
      </c>
      <c r="AD21" s="152">
        <f t="shared" si="14"/>
        <v>0</v>
      </c>
      <c r="AE21" s="152">
        <f t="shared" si="14"/>
        <v>0</v>
      </c>
      <c r="AF21" s="152">
        <f t="shared" si="14"/>
        <v>0</v>
      </c>
      <c r="AG21" s="152">
        <f t="shared" si="14"/>
        <v>0</v>
      </c>
      <c r="AH21" s="152">
        <f t="shared" si="14"/>
        <v>0</v>
      </c>
      <c r="AI21" s="152">
        <f t="shared" si="14"/>
        <v>0</v>
      </c>
      <c r="AJ21" s="152">
        <f t="shared" si="14"/>
        <v>0</v>
      </c>
      <c r="AK21" s="152">
        <f t="shared" si="14"/>
        <v>0</v>
      </c>
      <c r="AL21" s="152">
        <f t="shared" si="14"/>
        <v>0</v>
      </c>
      <c r="AM21" s="152">
        <f t="shared" si="14"/>
        <v>0</v>
      </c>
      <c r="AN21" s="152">
        <f t="shared" si="14"/>
        <v>0</v>
      </c>
      <c r="AO21" s="152">
        <f t="shared" si="14"/>
        <v>0</v>
      </c>
      <c r="AP21" s="152">
        <f t="shared" si="14"/>
        <v>0</v>
      </c>
      <c r="AQ21" s="152">
        <f t="shared" si="14"/>
        <v>0</v>
      </c>
      <c r="AR21" s="152">
        <f t="shared" si="14"/>
        <v>0</v>
      </c>
      <c r="AS21" s="130">
        <f>SUM(I21:AR21)</f>
        <v>0</v>
      </c>
      <c r="AT21" s="113">
        <f t="shared" si="1"/>
        <v>0</v>
      </c>
    </row>
    <row r="22" spans="3:46" ht="15">
      <c r="C22" s="121"/>
      <c r="D22" s="106"/>
      <c r="E22" s="114"/>
      <c r="F22" s="114"/>
      <c r="G22" s="108"/>
      <c r="H22" s="109"/>
      <c r="I22" s="110"/>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2"/>
      <c r="AT22" s="113"/>
    </row>
    <row r="23" spans="3:46" ht="15">
      <c r="C23" s="124" t="s">
        <v>180</v>
      </c>
      <c r="D23" s="125"/>
      <c r="E23" s="126"/>
      <c r="F23" s="126"/>
      <c r="G23" s="127"/>
      <c r="H23" s="128"/>
      <c r="I23" s="101"/>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29"/>
      <c r="AT23" s="113"/>
    </row>
    <row r="24" spans="3:46" ht="15">
      <c r="C24" s="121"/>
      <c r="D24" s="106"/>
      <c r="E24" s="114"/>
      <c r="F24" s="114"/>
      <c r="G24" s="108"/>
      <c r="H24" s="109">
        <f>+G24*F24*E24</f>
        <v>0</v>
      </c>
      <c r="I24" s="110">
        <f>+H24/36</f>
        <v>0</v>
      </c>
      <c r="J24" s="111">
        <f aca="true" t="shared" si="15" ref="J24:AR24">+I24</f>
        <v>0</v>
      </c>
      <c r="K24" s="111">
        <f t="shared" si="15"/>
        <v>0</v>
      </c>
      <c r="L24" s="111">
        <f t="shared" si="15"/>
        <v>0</v>
      </c>
      <c r="M24" s="111">
        <f t="shared" si="15"/>
        <v>0</v>
      </c>
      <c r="N24" s="111">
        <f t="shared" si="15"/>
        <v>0</v>
      </c>
      <c r="O24" s="111">
        <f t="shared" si="15"/>
        <v>0</v>
      </c>
      <c r="P24" s="111">
        <f t="shared" si="15"/>
        <v>0</v>
      </c>
      <c r="Q24" s="111">
        <f t="shared" si="15"/>
        <v>0</v>
      </c>
      <c r="R24" s="111">
        <f t="shared" si="15"/>
        <v>0</v>
      </c>
      <c r="S24" s="111">
        <f t="shared" si="15"/>
        <v>0</v>
      </c>
      <c r="T24" s="111">
        <f t="shared" si="15"/>
        <v>0</v>
      </c>
      <c r="U24" s="111">
        <f t="shared" si="15"/>
        <v>0</v>
      </c>
      <c r="V24" s="111">
        <f t="shared" si="15"/>
        <v>0</v>
      </c>
      <c r="W24" s="111">
        <f t="shared" si="15"/>
        <v>0</v>
      </c>
      <c r="X24" s="111">
        <f t="shared" si="15"/>
        <v>0</v>
      </c>
      <c r="Y24" s="111">
        <f t="shared" si="15"/>
        <v>0</v>
      </c>
      <c r="Z24" s="111">
        <f t="shared" si="15"/>
        <v>0</v>
      </c>
      <c r="AA24" s="111">
        <f t="shared" si="15"/>
        <v>0</v>
      </c>
      <c r="AB24" s="111">
        <f t="shared" si="15"/>
        <v>0</v>
      </c>
      <c r="AC24" s="111">
        <f t="shared" si="15"/>
        <v>0</v>
      </c>
      <c r="AD24" s="111">
        <f t="shared" si="15"/>
        <v>0</v>
      </c>
      <c r="AE24" s="111">
        <f t="shared" si="15"/>
        <v>0</v>
      </c>
      <c r="AF24" s="111">
        <f t="shared" si="15"/>
        <v>0</v>
      </c>
      <c r="AG24" s="111">
        <f t="shared" si="15"/>
        <v>0</v>
      </c>
      <c r="AH24" s="111">
        <f t="shared" si="15"/>
        <v>0</v>
      </c>
      <c r="AI24" s="111">
        <f t="shared" si="15"/>
        <v>0</v>
      </c>
      <c r="AJ24" s="111">
        <f t="shared" si="15"/>
        <v>0</v>
      </c>
      <c r="AK24" s="111">
        <f t="shared" si="15"/>
        <v>0</v>
      </c>
      <c r="AL24" s="111">
        <f t="shared" si="15"/>
        <v>0</v>
      </c>
      <c r="AM24" s="111">
        <f t="shared" si="15"/>
        <v>0</v>
      </c>
      <c r="AN24" s="111">
        <f t="shared" si="15"/>
        <v>0</v>
      </c>
      <c r="AO24" s="111">
        <f t="shared" si="15"/>
        <v>0</v>
      </c>
      <c r="AP24" s="111">
        <f t="shared" si="15"/>
        <v>0</v>
      </c>
      <c r="AQ24" s="111">
        <f t="shared" si="15"/>
        <v>0</v>
      </c>
      <c r="AR24" s="111">
        <f t="shared" si="15"/>
        <v>0</v>
      </c>
      <c r="AS24" s="112">
        <f>SUM(I24:AR24)</f>
        <v>0</v>
      </c>
      <c r="AT24" s="113">
        <f t="shared" si="1"/>
        <v>0</v>
      </c>
    </row>
    <row r="25" spans="3:46" ht="15">
      <c r="C25" s="121"/>
      <c r="D25" s="106"/>
      <c r="E25" s="114"/>
      <c r="F25" s="114"/>
      <c r="G25" s="108"/>
      <c r="H25" s="109">
        <f>+G25*F25*E25</f>
        <v>0</v>
      </c>
      <c r="I25" s="110">
        <f>+H25/36</f>
        <v>0</v>
      </c>
      <c r="J25" s="111">
        <f aca="true" t="shared" si="16" ref="J25:AR25">+I25</f>
        <v>0</v>
      </c>
      <c r="K25" s="111">
        <f t="shared" si="16"/>
        <v>0</v>
      </c>
      <c r="L25" s="111">
        <f t="shared" si="16"/>
        <v>0</v>
      </c>
      <c r="M25" s="111">
        <f t="shared" si="16"/>
        <v>0</v>
      </c>
      <c r="N25" s="111">
        <f t="shared" si="16"/>
        <v>0</v>
      </c>
      <c r="O25" s="111">
        <f t="shared" si="16"/>
        <v>0</v>
      </c>
      <c r="P25" s="111">
        <f t="shared" si="16"/>
        <v>0</v>
      </c>
      <c r="Q25" s="111">
        <f t="shared" si="16"/>
        <v>0</v>
      </c>
      <c r="R25" s="111">
        <f t="shared" si="16"/>
        <v>0</v>
      </c>
      <c r="S25" s="111">
        <f t="shared" si="16"/>
        <v>0</v>
      </c>
      <c r="T25" s="111">
        <f t="shared" si="16"/>
        <v>0</v>
      </c>
      <c r="U25" s="111">
        <f t="shared" si="16"/>
        <v>0</v>
      </c>
      <c r="V25" s="111">
        <f t="shared" si="16"/>
        <v>0</v>
      </c>
      <c r="W25" s="111">
        <f t="shared" si="16"/>
        <v>0</v>
      </c>
      <c r="X25" s="111">
        <f t="shared" si="16"/>
        <v>0</v>
      </c>
      <c r="Y25" s="111">
        <f t="shared" si="16"/>
        <v>0</v>
      </c>
      <c r="Z25" s="111">
        <f t="shared" si="16"/>
        <v>0</v>
      </c>
      <c r="AA25" s="111">
        <f t="shared" si="16"/>
        <v>0</v>
      </c>
      <c r="AB25" s="111">
        <f t="shared" si="16"/>
        <v>0</v>
      </c>
      <c r="AC25" s="111">
        <f t="shared" si="16"/>
        <v>0</v>
      </c>
      <c r="AD25" s="111">
        <f t="shared" si="16"/>
        <v>0</v>
      </c>
      <c r="AE25" s="111">
        <f t="shared" si="16"/>
        <v>0</v>
      </c>
      <c r="AF25" s="111">
        <f t="shared" si="16"/>
        <v>0</v>
      </c>
      <c r="AG25" s="111">
        <f t="shared" si="16"/>
        <v>0</v>
      </c>
      <c r="AH25" s="111">
        <f t="shared" si="16"/>
        <v>0</v>
      </c>
      <c r="AI25" s="111">
        <f t="shared" si="16"/>
        <v>0</v>
      </c>
      <c r="AJ25" s="111">
        <f t="shared" si="16"/>
        <v>0</v>
      </c>
      <c r="AK25" s="111">
        <f t="shared" si="16"/>
        <v>0</v>
      </c>
      <c r="AL25" s="111">
        <f t="shared" si="16"/>
        <v>0</v>
      </c>
      <c r="AM25" s="111">
        <f t="shared" si="16"/>
        <v>0</v>
      </c>
      <c r="AN25" s="111">
        <f t="shared" si="16"/>
        <v>0</v>
      </c>
      <c r="AO25" s="111">
        <f t="shared" si="16"/>
        <v>0</v>
      </c>
      <c r="AP25" s="111">
        <f t="shared" si="16"/>
        <v>0</v>
      </c>
      <c r="AQ25" s="111">
        <f t="shared" si="16"/>
        <v>0</v>
      </c>
      <c r="AR25" s="111">
        <f t="shared" si="16"/>
        <v>0</v>
      </c>
      <c r="AS25" s="112">
        <f>SUM(I25:AR25)</f>
        <v>0</v>
      </c>
      <c r="AT25" s="113">
        <f t="shared" si="1"/>
        <v>0</v>
      </c>
    </row>
    <row r="26" spans="3:46" ht="15">
      <c r="C26" s="121"/>
      <c r="D26" s="106"/>
      <c r="E26" s="114"/>
      <c r="F26" s="114"/>
      <c r="G26" s="108"/>
      <c r="H26" s="109">
        <f>+G26*F26*E26</f>
        <v>0</v>
      </c>
      <c r="I26" s="110">
        <f>+H26/36</f>
        <v>0</v>
      </c>
      <c r="J26" s="111">
        <f aca="true" t="shared" si="17" ref="J26:AR26">+I26</f>
        <v>0</v>
      </c>
      <c r="K26" s="111">
        <f t="shared" si="17"/>
        <v>0</v>
      </c>
      <c r="L26" s="111">
        <f t="shared" si="17"/>
        <v>0</v>
      </c>
      <c r="M26" s="111">
        <f t="shared" si="17"/>
        <v>0</v>
      </c>
      <c r="N26" s="111">
        <f t="shared" si="17"/>
        <v>0</v>
      </c>
      <c r="O26" s="111">
        <f t="shared" si="17"/>
        <v>0</v>
      </c>
      <c r="P26" s="111">
        <f t="shared" si="17"/>
        <v>0</v>
      </c>
      <c r="Q26" s="111">
        <f t="shared" si="17"/>
        <v>0</v>
      </c>
      <c r="R26" s="111">
        <f t="shared" si="17"/>
        <v>0</v>
      </c>
      <c r="S26" s="111">
        <f t="shared" si="17"/>
        <v>0</v>
      </c>
      <c r="T26" s="111">
        <f t="shared" si="17"/>
        <v>0</v>
      </c>
      <c r="U26" s="111">
        <f t="shared" si="17"/>
        <v>0</v>
      </c>
      <c r="V26" s="111">
        <f t="shared" si="17"/>
        <v>0</v>
      </c>
      <c r="W26" s="111">
        <f t="shared" si="17"/>
        <v>0</v>
      </c>
      <c r="X26" s="111">
        <f t="shared" si="17"/>
        <v>0</v>
      </c>
      <c r="Y26" s="111">
        <f t="shared" si="17"/>
        <v>0</v>
      </c>
      <c r="Z26" s="111">
        <f t="shared" si="17"/>
        <v>0</v>
      </c>
      <c r="AA26" s="111">
        <f t="shared" si="17"/>
        <v>0</v>
      </c>
      <c r="AB26" s="111">
        <f t="shared" si="17"/>
        <v>0</v>
      </c>
      <c r="AC26" s="111">
        <f t="shared" si="17"/>
        <v>0</v>
      </c>
      <c r="AD26" s="111">
        <f t="shared" si="17"/>
        <v>0</v>
      </c>
      <c r="AE26" s="111">
        <f t="shared" si="17"/>
        <v>0</v>
      </c>
      <c r="AF26" s="111">
        <f t="shared" si="17"/>
        <v>0</v>
      </c>
      <c r="AG26" s="111">
        <f t="shared" si="17"/>
        <v>0</v>
      </c>
      <c r="AH26" s="111">
        <f t="shared" si="17"/>
        <v>0</v>
      </c>
      <c r="AI26" s="111">
        <f t="shared" si="17"/>
        <v>0</v>
      </c>
      <c r="AJ26" s="111">
        <f t="shared" si="17"/>
        <v>0</v>
      </c>
      <c r="AK26" s="111">
        <f t="shared" si="17"/>
        <v>0</v>
      </c>
      <c r="AL26" s="111">
        <f t="shared" si="17"/>
        <v>0</v>
      </c>
      <c r="AM26" s="111">
        <f t="shared" si="17"/>
        <v>0</v>
      </c>
      <c r="AN26" s="111">
        <f t="shared" si="17"/>
        <v>0</v>
      </c>
      <c r="AO26" s="111">
        <f t="shared" si="17"/>
        <v>0</v>
      </c>
      <c r="AP26" s="111">
        <f t="shared" si="17"/>
        <v>0</v>
      </c>
      <c r="AQ26" s="111">
        <f t="shared" si="17"/>
        <v>0</v>
      </c>
      <c r="AR26" s="111">
        <f t="shared" si="17"/>
        <v>0</v>
      </c>
      <c r="AS26" s="112">
        <f>SUM(I26:AR26)</f>
        <v>0</v>
      </c>
      <c r="AT26" s="113">
        <f t="shared" si="1"/>
        <v>0</v>
      </c>
    </row>
    <row r="27" spans="3:46" ht="15">
      <c r="C27" s="121"/>
      <c r="D27" s="106"/>
      <c r="E27" s="114"/>
      <c r="F27" s="114"/>
      <c r="G27" s="108"/>
      <c r="H27" s="109">
        <f>+G27*F27*E27</f>
        <v>0</v>
      </c>
      <c r="I27" s="110">
        <f>+H27/36</f>
        <v>0</v>
      </c>
      <c r="J27" s="111">
        <f aca="true" t="shared" si="18" ref="J27:AR27">+I27</f>
        <v>0</v>
      </c>
      <c r="K27" s="111">
        <f t="shared" si="18"/>
        <v>0</v>
      </c>
      <c r="L27" s="111">
        <f t="shared" si="18"/>
        <v>0</v>
      </c>
      <c r="M27" s="111">
        <f t="shared" si="18"/>
        <v>0</v>
      </c>
      <c r="N27" s="111">
        <f t="shared" si="18"/>
        <v>0</v>
      </c>
      <c r="O27" s="111">
        <f t="shared" si="18"/>
        <v>0</v>
      </c>
      <c r="P27" s="111">
        <f t="shared" si="18"/>
        <v>0</v>
      </c>
      <c r="Q27" s="111">
        <f t="shared" si="18"/>
        <v>0</v>
      </c>
      <c r="R27" s="111">
        <f t="shared" si="18"/>
        <v>0</v>
      </c>
      <c r="S27" s="111">
        <f t="shared" si="18"/>
        <v>0</v>
      </c>
      <c r="T27" s="111">
        <f t="shared" si="18"/>
        <v>0</v>
      </c>
      <c r="U27" s="111">
        <f t="shared" si="18"/>
        <v>0</v>
      </c>
      <c r="V27" s="111">
        <f t="shared" si="18"/>
        <v>0</v>
      </c>
      <c r="W27" s="111">
        <f t="shared" si="18"/>
        <v>0</v>
      </c>
      <c r="X27" s="111">
        <f t="shared" si="18"/>
        <v>0</v>
      </c>
      <c r="Y27" s="111">
        <f t="shared" si="18"/>
        <v>0</v>
      </c>
      <c r="Z27" s="111">
        <f t="shared" si="18"/>
        <v>0</v>
      </c>
      <c r="AA27" s="111">
        <f t="shared" si="18"/>
        <v>0</v>
      </c>
      <c r="AB27" s="111">
        <f t="shared" si="18"/>
        <v>0</v>
      </c>
      <c r="AC27" s="111">
        <f t="shared" si="18"/>
        <v>0</v>
      </c>
      <c r="AD27" s="111">
        <f t="shared" si="18"/>
        <v>0</v>
      </c>
      <c r="AE27" s="111">
        <f t="shared" si="18"/>
        <v>0</v>
      </c>
      <c r="AF27" s="111">
        <f t="shared" si="18"/>
        <v>0</v>
      </c>
      <c r="AG27" s="111">
        <f t="shared" si="18"/>
        <v>0</v>
      </c>
      <c r="AH27" s="111">
        <f t="shared" si="18"/>
        <v>0</v>
      </c>
      <c r="AI27" s="111">
        <f t="shared" si="18"/>
        <v>0</v>
      </c>
      <c r="AJ27" s="111">
        <f t="shared" si="18"/>
        <v>0</v>
      </c>
      <c r="AK27" s="111">
        <f t="shared" si="18"/>
        <v>0</v>
      </c>
      <c r="AL27" s="111">
        <f t="shared" si="18"/>
        <v>0</v>
      </c>
      <c r="AM27" s="111">
        <f t="shared" si="18"/>
        <v>0</v>
      </c>
      <c r="AN27" s="111">
        <f t="shared" si="18"/>
        <v>0</v>
      </c>
      <c r="AO27" s="111">
        <f t="shared" si="18"/>
        <v>0</v>
      </c>
      <c r="AP27" s="111">
        <f t="shared" si="18"/>
        <v>0</v>
      </c>
      <c r="AQ27" s="111">
        <f t="shared" si="18"/>
        <v>0</v>
      </c>
      <c r="AR27" s="111">
        <f t="shared" si="18"/>
        <v>0</v>
      </c>
      <c r="AS27" s="112">
        <f>SUM(I27:AR27)</f>
        <v>0</v>
      </c>
      <c r="AT27" s="113">
        <f t="shared" si="1"/>
        <v>0</v>
      </c>
    </row>
    <row r="28" spans="3:46" ht="30">
      <c r="C28" s="115" t="s">
        <v>181</v>
      </c>
      <c r="D28" s="116"/>
      <c r="E28" s="117"/>
      <c r="F28" s="117"/>
      <c r="G28" s="118"/>
      <c r="H28" s="151">
        <f>ROUND(SUM(H24,H25,H26,H27),2)</f>
        <v>0</v>
      </c>
      <c r="I28" s="152">
        <f aca="true" t="shared" si="19" ref="I28:AR28">SUM(I24,I25,I26,I27)</f>
        <v>0</v>
      </c>
      <c r="J28" s="152">
        <f t="shared" si="19"/>
        <v>0</v>
      </c>
      <c r="K28" s="152">
        <f t="shared" si="19"/>
        <v>0</v>
      </c>
      <c r="L28" s="152">
        <f t="shared" si="19"/>
        <v>0</v>
      </c>
      <c r="M28" s="152">
        <f t="shared" si="19"/>
        <v>0</v>
      </c>
      <c r="N28" s="152">
        <f t="shared" si="19"/>
        <v>0</v>
      </c>
      <c r="O28" s="152">
        <f t="shared" si="19"/>
        <v>0</v>
      </c>
      <c r="P28" s="152">
        <f t="shared" si="19"/>
        <v>0</v>
      </c>
      <c r="Q28" s="152">
        <f t="shared" si="19"/>
        <v>0</v>
      </c>
      <c r="R28" s="152">
        <f t="shared" si="19"/>
        <v>0</v>
      </c>
      <c r="S28" s="152">
        <f t="shared" si="19"/>
        <v>0</v>
      </c>
      <c r="T28" s="152">
        <f t="shared" si="19"/>
        <v>0</v>
      </c>
      <c r="U28" s="152">
        <f t="shared" si="19"/>
        <v>0</v>
      </c>
      <c r="V28" s="152">
        <f t="shared" si="19"/>
        <v>0</v>
      </c>
      <c r="W28" s="152">
        <f t="shared" si="19"/>
        <v>0</v>
      </c>
      <c r="X28" s="152">
        <f t="shared" si="19"/>
        <v>0</v>
      </c>
      <c r="Y28" s="152">
        <f t="shared" si="19"/>
        <v>0</v>
      </c>
      <c r="Z28" s="152">
        <f t="shared" si="19"/>
        <v>0</v>
      </c>
      <c r="AA28" s="152">
        <f t="shared" si="19"/>
        <v>0</v>
      </c>
      <c r="AB28" s="152">
        <f t="shared" si="19"/>
        <v>0</v>
      </c>
      <c r="AC28" s="152">
        <f t="shared" si="19"/>
        <v>0</v>
      </c>
      <c r="AD28" s="152">
        <f t="shared" si="19"/>
        <v>0</v>
      </c>
      <c r="AE28" s="152">
        <f t="shared" si="19"/>
        <v>0</v>
      </c>
      <c r="AF28" s="152">
        <f t="shared" si="19"/>
        <v>0</v>
      </c>
      <c r="AG28" s="152">
        <f t="shared" si="19"/>
        <v>0</v>
      </c>
      <c r="AH28" s="152">
        <f t="shared" si="19"/>
        <v>0</v>
      </c>
      <c r="AI28" s="152">
        <f t="shared" si="19"/>
        <v>0</v>
      </c>
      <c r="AJ28" s="152">
        <f t="shared" si="19"/>
        <v>0</v>
      </c>
      <c r="AK28" s="152">
        <f t="shared" si="19"/>
        <v>0</v>
      </c>
      <c r="AL28" s="152">
        <f t="shared" si="19"/>
        <v>0</v>
      </c>
      <c r="AM28" s="152">
        <f t="shared" si="19"/>
        <v>0</v>
      </c>
      <c r="AN28" s="152">
        <f t="shared" si="19"/>
        <v>0</v>
      </c>
      <c r="AO28" s="152">
        <f t="shared" si="19"/>
        <v>0</v>
      </c>
      <c r="AP28" s="152">
        <f t="shared" si="19"/>
        <v>0</v>
      </c>
      <c r="AQ28" s="152">
        <f t="shared" si="19"/>
        <v>0</v>
      </c>
      <c r="AR28" s="152">
        <f t="shared" si="19"/>
        <v>0</v>
      </c>
      <c r="AS28" s="130">
        <f>SUM(I28:AR28)</f>
        <v>0</v>
      </c>
      <c r="AT28" s="113">
        <f t="shared" si="1"/>
        <v>0</v>
      </c>
    </row>
    <row r="29" spans="3:46" ht="15">
      <c r="C29" s="121"/>
      <c r="D29" s="106"/>
      <c r="E29" s="114"/>
      <c r="F29" s="114"/>
      <c r="G29" s="108"/>
      <c r="H29" s="109"/>
      <c r="I29" s="110"/>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2"/>
      <c r="AT29" s="113"/>
    </row>
    <row r="30" spans="3:46" ht="15">
      <c r="C30" s="124" t="s">
        <v>182</v>
      </c>
      <c r="D30" s="125"/>
      <c r="E30" s="126"/>
      <c r="F30" s="126"/>
      <c r="G30" s="127"/>
      <c r="H30" s="128"/>
      <c r="I30" s="101"/>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29"/>
      <c r="AT30" s="113"/>
    </row>
    <row r="31" spans="3:46" ht="15">
      <c r="C31" s="133"/>
      <c r="D31" s="134"/>
      <c r="E31" s="135"/>
      <c r="F31" s="135"/>
      <c r="G31" s="136"/>
      <c r="H31" s="109">
        <f>+G31*F31*E31</f>
        <v>0</v>
      </c>
      <c r="I31" s="110">
        <f>+H31/36</f>
        <v>0</v>
      </c>
      <c r="J31" s="111">
        <f aca="true" t="shared" si="20" ref="J31:AR32">+I31</f>
        <v>0</v>
      </c>
      <c r="K31" s="111">
        <f t="shared" si="20"/>
        <v>0</v>
      </c>
      <c r="L31" s="111">
        <f t="shared" si="20"/>
        <v>0</v>
      </c>
      <c r="M31" s="111">
        <f t="shared" si="20"/>
        <v>0</v>
      </c>
      <c r="N31" s="111">
        <f t="shared" si="20"/>
        <v>0</v>
      </c>
      <c r="O31" s="111">
        <f t="shared" si="20"/>
        <v>0</v>
      </c>
      <c r="P31" s="111">
        <f t="shared" si="20"/>
        <v>0</v>
      </c>
      <c r="Q31" s="111">
        <f t="shared" si="20"/>
        <v>0</v>
      </c>
      <c r="R31" s="111">
        <f t="shared" si="20"/>
        <v>0</v>
      </c>
      <c r="S31" s="111">
        <f t="shared" si="20"/>
        <v>0</v>
      </c>
      <c r="T31" s="111">
        <f t="shared" si="20"/>
        <v>0</v>
      </c>
      <c r="U31" s="111">
        <f t="shared" si="20"/>
        <v>0</v>
      </c>
      <c r="V31" s="111">
        <f t="shared" si="20"/>
        <v>0</v>
      </c>
      <c r="W31" s="111">
        <f t="shared" si="20"/>
        <v>0</v>
      </c>
      <c r="X31" s="111">
        <f t="shared" si="20"/>
        <v>0</v>
      </c>
      <c r="Y31" s="111">
        <f t="shared" si="20"/>
        <v>0</v>
      </c>
      <c r="Z31" s="111">
        <f t="shared" si="20"/>
        <v>0</v>
      </c>
      <c r="AA31" s="111">
        <f t="shared" si="20"/>
        <v>0</v>
      </c>
      <c r="AB31" s="111">
        <f t="shared" si="20"/>
        <v>0</v>
      </c>
      <c r="AC31" s="111">
        <f t="shared" si="20"/>
        <v>0</v>
      </c>
      <c r="AD31" s="111">
        <f t="shared" si="20"/>
        <v>0</v>
      </c>
      <c r="AE31" s="111">
        <f t="shared" si="20"/>
        <v>0</v>
      </c>
      <c r="AF31" s="111">
        <f t="shared" si="20"/>
        <v>0</v>
      </c>
      <c r="AG31" s="111">
        <f t="shared" si="20"/>
        <v>0</v>
      </c>
      <c r="AH31" s="111">
        <f t="shared" si="20"/>
        <v>0</v>
      </c>
      <c r="AI31" s="111">
        <f t="shared" si="20"/>
        <v>0</v>
      </c>
      <c r="AJ31" s="111">
        <f t="shared" si="20"/>
        <v>0</v>
      </c>
      <c r="AK31" s="111">
        <f t="shared" si="20"/>
        <v>0</v>
      </c>
      <c r="AL31" s="111">
        <f t="shared" si="20"/>
        <v>0</v>
      </c>
      <c r="AM31" s="111">
        <f t="shared" si="20"/>
        <v>0</v>
      </c>
      <c r="AN31" s="111">
        <f t="shared" si="20"/>
        <v>0</v>
      </c>
      <c r="AO31" s="111">
        <f t="shared" si="20"/>
        <v>0</v>
      </c>
      <c r="AP31" s="111">
        <f t="shared" si="20"/>
        <v>0</v>
      </c>
      <c r="AQ31" s="111">
        <f t="shared" si="20"/>
        <v>0</v>
      </c>
      <c r="AR31" s="111">
        <f t="shared" si="20"/>
        <v>0</v>
      </c>
      <c r="AS31" s="112">
        <f>SUM(I31:AR31)</f>
        <v>0</v>
      </c>
      <c r="AT31" s="113">
        <f t="shared" si="1"/>
        <v>0</v>
      </c>
    </row>
    <row r="32" spans="3:46" ht="15">
      <c r="C32" s="133"/>
      <c r="D32" s="134"/>
      <c r="E32" s="135"/>
      <c r="F32" s="135"/>
      <c r="G32" s="136"/>
      <c r="H32" s="109">
        <f>+G32*F32*E32</f>
        <v>0</v>
      </c>
      <c r="I32" s="110">
        <f>+H32/36</f>
        <v>0</v>
      </c>
      <c r="J32" s="111">
        <f>+I32</f>
        <v>0</v>
      </c>
      <c r="K32" s="111">
        <f t="shared" si="20"/>
        <v>0</v>
      </c>
      <c r="L32" s="111">
        <f t="shared" si="20"/>
        <v>0</v>
      </c>
      <c r="M32" s="111">
        <f t="shared" si="20"/>
        <v>0</v>
      </c>
      <c r="N32" s="111">
        <f t="shared" si="20"/>
        <v>0</v>
      </c>
      <c r="O32" s="111">
        <f t="shared" si="20"/>
        <v>0</v>
      </c>
      <c r="P32" s="111">
        <f t="shared" si="20"/>
        <v>0</v>
      </c>
      <c r="Q32" s="111">
        <f t="shared" si="20"/>
        <v>0</v>
      </c>
      <c r="R32" s="111">
        <f t="shared" si="20"/>
        <v>0</v>
      </c>
      <c r="S32" s="111">
        <f t="shared" si="20"/>
        <v>0</v>
      </c>
      <c r="T32" s="111">
        <f t="shared" si="20"/>
        <v>0</v>
      </c>
      <c r="U32" s="111">
        <f t="shared" si="20"/>
        <v>0</v>
      </c>
      <c r="V32" s="111">
        <f t="shared" si="20"/>
        <v>0</v>
      </c>
      <c r="W32" s="111">
        <f t="shared" si="20"/>
        <v>0</v>
      </c>
      <c r="X32" s="111">
        <f t="shared" si="20"/>
        <v>0</v>
      </c>
      <c r="Y32" s="111">
        <f t="shared" si="20"/>
        <v>0</v>
      </c>
      <c r="Z32" s="111">
        <f t="shared" si="20"/>
        <v>0</v>
      </c>
      <c r="AA32" s="111">
        <f t="shared" si="20"/>
        <v>0</v>
      </c>
      <c r="AB32" s="111">
        <f t="shared" si="20"/>
        <v>0</v>
      </c>
      <c r="AC32" s="111">
        <f t="shared" si="20"/>
        <v>0</v>
      </c>
      <c r="AD32" s="111">
        <f t="shared" si="20"/>
        <v>0</v>
      </c>
      <c r="AE32" s="111">
        <f t="shared" si="20"/>
        <v>0</v>
      </c>
      <c r="AF32" s="111">
        <f t="shared" si="20"/>
        <v>0</v>
      </c>
      <c r="AG32" s="111">
        <f t="shared" si="20"/>
        <v>0</v>
      </c>
      <c r="AH32" s="111">
        <f t="shared" si="20"/>
        <v>0</v>
      </c>
      <c r="AI32" s="111">
        <f t="shared" si="20"/>
        <v>0</v>
      </c>
      <c r="AJ32" s="111">
        <f t="shared" si="20"/>
        <v>0</v>
      </c>
      <c r="AK32" s="111">
        <f t="shared" si="20"/>
        <v>0</v>
      </c>
      <c r="AL32" s="111">
        <f t="shared" si="20"/>
        <v>0</v>
      </c>
      <c r="AM32" s="111">
        <f t="shared" si="20"/>
        <v>0</v>
      </c>
      <c r="AN32" s="111">
        <f t="shared" si="20"/>
        <v>0</v>
      </c>
      <c r="AO32" s="111">
        <f t="shared" si="20"/>
        <v>0</v>
      </c>
      <c r="AP32" s="111">
        <f t="shared" si="20"/>
        <v>0</v>
      </c>
      <c r="AQ32" s="111">
        <f t="shared" si="20"/>
        <v>0</v>
      </c>
      <c r="AR32" s="111">
        <f t="shared" si="20"/>
        <v>0</v>
      </c>
      <c r="AS32" s="112">
        <f>SUM(I32:AR32)</f>
        <v>0</v>
      </c>
      <c r="AT32" s="113">
        <f t="shared" si="1"/>
        <v>0</v>
      </c>
    </row>
    <row r="33" spans="3:46" ht="15">
      <c r="C33" s="115" t="s">
        <v>183</v>
      </c>
      <c r="D33" s="116"/>
      <c r="E33" s="117"/>
      <c r="F33" s="117"/>
      <c r="G33" s="118"/>
      <c r="H33" s="151">
        <f>ROUND(SUM(H31,H32),2)</f>
        <v>0</v>
      </c>
      <c r="I33" s="152">
        <f aca="true" t="shared" si="21" ref="I33:AR33">SUM(I31,I32)</f>
        <v>0</v>
      </c>
      <c r="J33" s="152">
        <f t="shared" si="21"/>
        <v>0</v>
      </c>
      <c r="K33" s="152">
        <f t="shared" si="21"/>
        <v>0</v>
      </c>
      <c r="L33" s="152">
        <f t="shared" si="21"/>
        <v>0</v>
      </c>
      <c r="M33" s="152">
        <f t="shared" si="21"/>
        <v>0</v>
      </c>
      <c r="N33" s="152">
        <f t="shared" si="21"/>
        <v>0</v>
      </c>
      <c r="O33" s="152">
        <f t="shared" si="21"/>
        <v>0</v>
      </c>
      <c r="P33" s="152">
        <f t="shared" si="21"/>
        <v>0</v>
      </c>
      <c r="Q33" s="152">
        <f t="shared" si="21"/>
        <v>0</v>
      </c>
      <c r="R33" s="152">
        <f t="shared" si="21"/>
        <v>0</v>
      </c>
      <c r="S33" s="152">
        <f t="shared" si="21"/>
        <v>0</v>
      </c>
      <c r="T33" s="152">
        <f t="shared" si="21"/>
        <v>0</v>
      </c>
      <c r="U33" s="152">
        <f t="shared" si="21"/>
        <v>0</v>
      </c>
      <c r="V33" s="152">
        <f t="shared" si="21"/>
        <v>0</v>
      </c>
      <c r="W33" s="152">
        <f t="shared" si="21"/>
        <v>0</v>
      </c>
      <c r="X33" s="152">
        <f t="shared" si="21"/>
        <v>0</v>
      </c>
      <c r="Y33" s="152">
        <f t="shared" si="21"/>
        <v>0</v>
      </c>
      <c r="Z33" s="152">
        <f t="shared" si="21"/>
        <v>0</v>
      </c>
      <c r="AA33" s="152">
        <f t="shared" si="21"/>
        <v>0</v>
      </c>
      <c r="AB33" s="152">
        <f t="shared" si="21"/>
        <v>0</v>
      </c>
      <c r="AC33" s="152">
        <f t="shared" si="21"/>
        <v>0</v>
      </c>
      <c r="AD33" s="152">
        <f t="shared" si="21"/>
        <v>0</v>
      </c>
      <c r="AE33" s="152">
        <f t="shared" si="21"/>
        <v>0</v>
      </c>
      <c r="AF33" s="152">
        <f t="shared" si="21"/>
        <v>0</v>
      </c>
      <c r="AG33" s="152">
        <f t="shared" si="21"/>
        <v>0</v>
      </c>
      <c r="AH33" s="152">
        <f t="shared" si="21"/>
        <v>0</v>
      </c>
      <c r="AI33" s="152">
        <f t="shared" si="21"/>
        <v>0</v>
      </c>
      <c r="AJ33" s="152">
        <f t="shared" si="21"/>
        <v>0</v>
      </c>
      <c r="AK33" s="152">
        <f t="shared" si="21"/>
        <v>0</v>
      </c>
      <c r="AL33" s="152">
        <f t="shared" si="21"/>
        <v>0</v>
      </c>
      <c r="AM33" s="152">
        <f t="shared" si="21"/>
        <v>0</v>
      </c>
      <c r="AN33" s="152">
        <f t="shared" si="21"/>
        <v>0</v>
      </c>
      <c r="AO33" s="152">
        <f t="shared" si="21"/>
        <v>0</v>
      </c>
      <c r="AP33" s="152">
        <f t="shared" si="21"/>
        <v>0</v>
      </c>
      <c r="AQ33" s="152">
        <f t="shared" si="21"/>
        <v>0</v>
      </c>
      <c r="AR33" s="152">
        <f t="shared" si="21"/>
        <v>0</v>
      </c>
      <c r="AS33" s="154">
        <f>SUM(I33:AR33)</f>
        <v>0</v>
      </c>
      <c r="AT33" s="113">
        <f t="shared" si="1"/>
        <v>0</v>
      </c>
    </row>
    <row r="34" spans="3:46" ht="15">
      <c r="C34" s="121"/>
      <c r="D34" s="106"/>
      <c r="E34" s="114"/>
      <c r="F34" s="114"/>
      <c r="G34" s="108"/>
      <c r="H34" s="109"/>
      <c r="I34" s="110"/>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2"/>
      <c r="AT34" s="113"/>
    </row>
    <row r="35" spans="3:46" ht="15">
      <c r="C35" s="124" t="s">
        <v>184</v>
      </c>
      <c r="D35" s="125"/>
      <c r="E35" s="126"/>
      <c r="F35" s="126"/>
      <c r="G35" s="127"/>
      <c r="H35" s="128"/>
      <c r="I35" s="101"/>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29"/>
      <c r="AT35" s="113"/>
    </row>
    <row r="36" spans="3:46" ht="15">
      <c r="C36" s="121"/>
      <c r="D36" s="106"/>
      <c r="E36" s="137">
        <v>0.1</v>
      </c>
      <c r="F36" s="137"/>
      <c r="G36" s="108">
        <v>0</v>
      </c>
      <c r="H36" s="109">
        <f>+G36*F36*E36</f>
        <v>0</v>
      </c>
      <c r="I36" s="110">
        <f>+H36/36</f>
        <v>0</v>
      </c>
      <c r="J36" s="111">
        <f aca="true" t="shared" si="22" ref="J36:AR36">+I36</f>
        <v>0</v>
      </c>
      <c r="K36" s="111">
        <f t="shared" si="22"/>
        <v>0</v>
      </c>
      <c r="L36" s="111">
        <f t="shared" si="22"/>
        <v>0</v>
      </c>
      <c r="M36" s="111">
        <f t="shared" si="22"/>
        <v>0</v>
      </c>
      <c r="N36" s="111">
        <f t="shared" si="22"/>
        <v>0</v>
      </c>
      <c r="O36" s="111">
        <f t="shared" si="22"/>
        <v>0</v>
      </c>
      <c r="P36" s="111">
        <f t="shared" si="22"/>
        <v>0</v>
      </c>
      <c r="Q36" s="111">
        <f t="shared" si="22"/>
        <v>0</v>
      </c>
      <c r="R36" s="111">
        <f t="shared" si="22"/>
        <v>0</v>
      </c>
      <c r="S36" s="111">
        <f t="shared" si="22"/>
        <v>0</v>
      </c>
      <c r="T36" s="111">
        <f t="shared" si="22"/>
        <v>0</v>
      </c>
      <c r="U36" s="111">
        <f t="shared" si="22"/>
        <v>0</v>
      </c>
      <c r="V36" s="111">
        <f t="shared" si="22"/>
        <v>0</v>
      </c>
      <c r="W36" s="111">
        <f t="shared" si="22"/>
        <v>0</v>
      </c>
      <c r="X36" s="111">
        <f t="shared" si="22"/>
        <v>0</v>
      </c>
      <c r="Y36" s="111">
        <f t="shared" si="22"/>
        <v>0</v>
      </c>
      <c r="Z36" s="111">
        <f t="shared" si="22"/>
        <v>0</v>
      </c>
      <c r="AA36" s="111">
        <f t="shared" si="22"/>
        <v>0</v>
      </c>
      <c r="AB36" s="111">
        <f t="shared" si="22"/>
        <v>0</v>
      </c>
      <c r="AC36" s="111">
        <f t="shared" si="22"/>
        <v>0</v>
      </c>
      <c r="AD36" s="111">
        <f t="shared" si="22"/>
        <v>0</v>
      </c>
      <c r="AE36" s="111">
        <f t="shared" si="22"/>
        <v>0</v>
      </c>
      <c r="AF36" s="111">
        <f t="shared" si="22"/>
        <v>0</v>
      </c>
      <c r="AG36" s="111">
        <f t="shared" si="22"/>
        <v>0</v>
      </c>
      <c r="AH36" s="111">
        <f t="shared" si="22"/>
        <v>0</v>
      </c>
      <c r="AI36" s="111">
        <f t="shared" si="22"/>
        <v>0</v>
      </c>
      <c r="AJ36" s="111">
        <f t="shared" si="22"/>
        <v>0</v>
      </c>
      <c r="AK36" s="111">
        <f t="shared" si="22"/>
        <v>0</v>
      </c>
      <c r="AL36" s="111">
        <f t="shared" si="22"/>
        <v>0</v>
      </c>
      <c r="AM36" s="111">
        <f t="shared" si="22"/>
        <v>0</v>
      </c>
      <c r="AN36" s="111">
        <f t="shared" si="22"/>
        <v>0</v>
      </c>
      <c r="AO36" s="111">
        <f t="shared" si="22"/>
        <v>0</v>
      </c>
      <c r="AP36" s="111">
        <f t="shared" si="22"/>
        <v>0</v>
      </c>
      <c r="AQ36" s="111">
        <f t="shared" si="22"/>
        <v>0</v>
      </c>
      <c r="AR36" s="111">
        <f t="shared" si="22"/>
        <v>0</v>
      </c>
      <c r="AS36" s="112">
        <f>SUM(I36:AR36)</f>
        <v>0</v>
      </c>
      <c r="AT36" s="113">
        <f t="shared" si="1"/>
        <v>0</v>
      </c>
    </row>
    <row r="37" spans="3:46" ht="15">
      <c r="C37" s="115" t="s">
        <v>185</v>
      </c>
      <c r="D37" s="116"/>
      <c r="E37" s="117"/>
      <c r="F37" s="117"/>
      <c r="G37" s="118"/>
      <c r="H37" s="151">
        <f>ROUND(SUM(,H36),2)</f>
        <v>0</v>
      </c>
      <c r="I37" s="152">
        <f aca="true" t="shared" si="23" ref="I37:AR37">SUM(I36:I36)</f>
        <v>0</v>
      </c>
      <c r="J37" s="152">
        <f t="shared" si="23"/>
        <v>0</v>
      </c>
      <c r="K37" s="152">
        <f t="shared" si="23"/>
        <v>0</v>
      </c>
      <c r="L37" s="152">
        <f t="shared" si="23"/>
        <v>0</v>
      </c>
      <c r="M37" s="152">
        <f t="shared" si="23"/>
        <v>0</v>
      </c>
      <c r="N37" s="152">
        <f t="shared" si="23"/>
        <v>0</v>
      </c>
      <c r="O37" s="152">
        <f t="shared" si="23"/>
        <v>0</v>
      </c>
      <c r="P37" s="152">
        <f t="shared" si="23"/>
        <v>0</v>
      </c>
      <c r="Q37" s="152">
        <f t="shared" si="23"/>
        <v>0</v>
      </c>
      <c r="R37" s="152">
        <f t="shared" si="23"/>
        <v>0</v>
      </c>
      <c r="S37" s="152">
        <f t="shared" si="23"/>
        <v>0</v>
      </c>
      <c r="T37" s="152">
        <f t="shared" si="23"/>
        <v>0</v>
      </c>
      <c r="U37" s="152">
        <f t="shared" si="23"/>
        <v>0</v>
      </c>
      <c r="V37" s="152">
        <f t="shared" si="23"/>
        <v>0</v>
      </c>
      <c r="W37" s="152">
        <f t="shared" si="23"/>
        <v>0</v>
      </c>
      <c r="X37" s="152">
        <f t="shared" si="23"/>
        <v>0</v>
      </c>
      <c r="Y37" s="152">
        <f t="shared" si="23"/>
        <v>0</v>
      </c>
      <c r="Z37" s="152">
        <f t="shared" si="23"/>
        <v>0</v>
      </c>
      <c r="AA37" s="152">
        <f t="shared" si="23"/>
        <v>0</v>
      </c>
      <c r="AB37" s="152">
        <f t="shared" si="23"/>
        <v>0</v>
      </c>
      <c r="AC37" s="152">
        <f t="shared" si="23"/>
        <v>0</v>
      </c>
      <c r="AD37" s="152">
        <f t="shared" si="23"/>
        <v>0</v>
      </c>
      <c r="AE37" s="152">
        <f t="shared" si="23"/>
        <v>0</v>
      </c>
      <c r="AF37" s="152">
        <f t="shared" si="23"/>
        <v>0</v>
      </c>
      <c r="AG37" s="152">
        <f t="shared" si="23"/>
        <v>0</v>
      </c>
      <c r="AH37" s="152">
        <f t="shared" si="23"/>
        <v>0</v>
      </c>
      <c r="AI37" s="152">
        <f t="shared" si="23"/>
        <v>0</v>
      </c>
      <c r="AJ37" s="152">
        <f t="shared" si="23"/>
        <v>0</v>
      </c>
      <c r="AK37" s="152">
        <f t="shared" si="23"/>
        <v>0</v>
      </c>
      <c r="AL37" s="152">
        <f t="shared" si="23"/>
        <v>0</v>
      </c>
      <c r="AM37" s="152">
        <f t="shared" si="23"/>
        <v>0</v>
      </c>
      <c r="AN37" s="152">
        <f t="shared" si="23"/>
        <v>0</v>
      </c>
      <c r="AO37" s="152">
        <f t="shared" si="23"/>
        <v>0</v>
      </c>
      <c r="AP37" s="152">
        <f t="shared" si="23"/>
        <v>0</v>
      </c>
      <c r="AQ37" s="152">
        <f t="shared" si="23"/>
        <v>0</v>
      </c>
      <c r="AR37" s="152">
        <f t="shared" si="23"/>
        <v>0</v>
      </c>
      <c r="AS37" s="154">
        <f>SUM(I37:AR37)</f>
        <v>0</v>
      </c>
      <c r="AT37" s="113">
        <f t="shared" si="1"/>
        <v>0</v>
      </c>
    </row>
    <row r="38" spans="3:46" ht="15">
      <c r="C38" s="121"/>
      <c r="D38" s="106"/>
      <c r="E38" s="114"/>
      <c r="F38" s="114"/>
      <c r="G38" s="108"/>
      <c r="H38" s="109"/>
      <c r="I38" s="110"/>
      <c r="J38" s="111"/>
      <c r="K38" s="111"/>
      <c r="L38" s="111"/>
      <c r="M38" s="111"/>
      <c r="N38" s="111"/>
      <c r="O38" s="111"/>
      <c r="P38" s="111"/>
      <c r="Q38" s="111"/>
      <c r="R38" s="111"/>
      <c r="S38" s="111">
        <v>0</v>
      </c>
      <c r="T38" s="111">
        <v>0</v>
      </c>
      <c r="U38" s="111">
        <v>0</v>
      </c>
      <c r="V38" s="111">
        <v>0</v>
      </c>
      <c r="W38" s="111">
        <v>0</v>
      </c>
      <c r="X38" s="111">
        <v>0</v>
      </c>
      <c r="Y38" s="111">
        <v>0</v>
      </c>
      <c r="Z38" s="111">
        <v>0</v>
      </c>
      <c r="AA38" s="111">
        <v>0</v>
      </c>
      <c r="AB38" s="111">
        <v>0</v>
      </c>
      <c r="AC38" s="111">
        <v>0</v>
      </c>
      <c r="AD38" s="111">
        <v>0</v>
      </c>
      <c r="AE38" s="111">
        <v>0</v>
      </c>
      <c r="AF38" s="111">
        <v>0</v>
      </c>
      <c r="AG38" s="111">
        <v>0</v>
      </c>
      <c r="AH38" s="111">
        <v>0</v>
      </c>
      <c r="AI38" s="111">
        <v>0</v>
      </c>
      <c r="AJ38" s="111">
        <v>0</v>
      </c>
      <c r="AK38" s="111">
        <v>0</v>
      </c>
      <c r="AL38" s="111">
        <v>0</v>
      </c>
      <c r="AM38" s="111">
        <v>0</v>
      </c>
      <c r="AN38" s="111">
        <v>0</v>
      </c>
      <c r="AO38" s="111">
        <v>0</v>
      </c>
      <c r="AP38" s="111">
        <v>0</v>
      </c>
      <c r="AQ38" s="111">
        <v>0</v>
      </c>
      <c r="AR38" s="111">
        <v>0</v>
      </c>
      <c r="AS38" s="112"/>
      <c r="AT38" s="113">
        <f t="shared" si="1"/>
        <v>0</v>
      </c>
    </row>
    <row r="39" spans="3:46" ht="15">
      <c r="C39" s="124" t="s">
        <v>186</v>
      </c>
      <c r="D39" s="125"/>
      <c r="E39" s="126"/>
      <c r="F39" s="126"/>
      <c r="G39" s="127"/>
      <c r="H39" s="128"/>
      <c r="I39" s="101"/>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29"/>
      <c r="AT39" s="113"/>
    </row>
    <row r="40" spans="3:46" ht="15">
      <c r="C40" s="121" t="s">
        <v>187</v>
      </c>
      <c r="D40" s="106" t="s">
        <v>188</v>
      </c>
      <c r="E40" s="138">
        <v>0.004</v>
      </c>
      <c r="F40" s="138"/>
      <c r="G40" s="108">
        <f>+(H37+H33+H28+H21+H15+H8)</f>
        <v>0</v>
      </c>
      <c r="H40" s="109">
        <f>+G40*E40</f>
        <v>0</v>
      </c>
      <c r="I40" s="155">
        <f aca="true" t="shared" si="24" ref="I40:AR40">+(I37+I33+I28+I21+I15+I8)*0.004</f>
        <v>0</v>
      </c>
      <c r="J40" s="155">
        <f t="shared" si="24"/>
        <v>0</v>
      </c>
      <c r="K40" s="155">
        <f t="shared" si="24"/>
        <v>0</v>
      </c>
      <c r="L40" s="155">
        <f t="shared" si="24"/>
        <v>0</v>
      </c>
      <c r="M40" s="155">
        <f t="shared" si="24"/>
        <v>0</v>
      </c>
      <c r="N40" s="155">
        <f t="shared" si="24"/>
        <v>0</v>
      </c>
      <c r="O40" s="155">
        <f t="shared" si="24"/>
        <v>0</v>
      </c>
      <c r="P40" s="155">
        <f t="shared" si="24"/>
        <v>0</v>
      </c>
      <c r="Q40" s="155">
        <f t="shared" si="24"/>
        <v>0</v>
      </c>
      <c r="R40" s="155">
        <f t="shared" si="24"/>
        <v>0</v>
      </c>
      <c r="S40" s="155">
        <f t="shared" si="24"/>
        <v>0</v>
      </c>
      <c r="T40" s="155">
        <f t="shared" si="24"/>
        <v>0</v>
      </c>
      <c r="U40" s="155">
        <f t="shared" si="24"/>
        <v>0</v>
      </c>
      <c r="V40" s="155">
        <f t="shared" si="24"/>
        <v>0</v>
      </c>
      <c r="W40" s="155">
        <f t="shared" si="24"/>
        <v>0</v>
      </c>
      <c r="X40" s="155">
        <f t="shared" si="24"/>
        <v>0</v>
      </c>
      <c r="Y40" s="155">
        <f t="shared" si="24"/>
        <v>0</v>
      </c>
      <c r="Z40" s="155">
        <f t="shared" si="24"/>
        <v>0</v>
      </c>
      <c r="AA40" s="155">
        <f t="shared" si="24"/>
        <v>0</v>
      </c>
      <c r="AB40" s="155">
        <f t="shared" si="24"/>
        <v>0</v>
      </c>
      <c r="AC40" s="155">
        <f t="shared" si="24"/>
        <v>0</v>
      </c>
      <c r="AD40" s="155">
        <f t="shared" si="24"/>
        <v>0</v>
      </c>
      <c r="AE40" s="155">
        <f t="shared" si="24"/>
        <v>0</v>
      </c>
      <c r="AF40" s="155">
        <f t="shared" si="24"/>
        <v>0</v>
      </c>
      <c r="AG40" s="155">
        <f t="shared" si="24"/>
        <v>0</v>
      </c>
      <c r="AH40" s="155">
        <f t="shared" si="24"/>
        <v>0</v>
      </c>
      <c r="AI40" s="155">
        <f t="shared" si="24"/>
        <v>0</v>
      </c>
      <c r="AJ40" s="155">
        <f t="shared" si="24"/>
        <v>0</v>
      </c>
      <c r="AK40" s="155">
        <f t="shared" si="24"/>
        <v>0</v>
      </c>
      <c r="AL40" s="155">
        <f t="shared" si="24"/>
        <v>0</v>
      </c>
      <c r="AM40" s="155">
        <f t="shared" si="24"/>
        <v>0</v>
      </c>
      <c r="AN40" s="155">
        <f t="shared" si="24"/>
        <v>0</v>
      </c>
      <c r="AO40" s="155">
        <f t="shared" si="24"/>
        <v>0</v>
      </c>
      <c r="AP40" s="155">
        <f t="shared" si="24"/>
        <v>0</v>
      </c>
      <c r="AQ40" s="155">
        <f t="shared" si="24"/>
        <v>0</v>
      </c>
      <c r="AR40" s="155">
        <f t="shared" si="24"/>
        <v>0</v>
      </c>
      <c r="AS40" s="112">
        <f>SUM(I40:AR40)</f>
        <v>0</v>
      </c>
      <c r="AT40" s="113">
        <f t="shared" si="1"/>
        <v>0</v>
      </c>
    </row>
    <row r="41" spans="3:46" ht="15">
      <c r="C41" s="115" t="s">
        <v>189</v>
      </c>
      <c r="D41" s="116"/>
      <c r="E41" s="117"/>
      <c r="F41" s="117"/>
      <c r="G41" s="118"/>
      <c r="H41" s="151">
        <f>ROUND(SUM(,H40),2)</f>
        <v>0</v>
      </c>
      <c r="I41" s="119">
        <f aca="true" t="shared" si="25" ref="I41:AR41">SUM(I40)</f>
        <v>0</v>
      </c>
      <c r="J41" s="120">
        <f t="shared" si="25"/>
        <v>0</v>
      </c>
      <c r="K41" s="120">
        <f t="shared" si="25"/>
        <v>0</v>
      </c>
      <c r="L41" s="120">
        <f t="shared" si="25"/>
        <v>0</v>
      </c>
      <c r="M41" s="120">
        <f t="shared" si="25"/>
        <v>0</v>
      </c>
      <c r="N41" s="120">
        <f t="shared" si="25"/>
        <v>0</v>
      </c>
      <c r="O41" s="120">
        <f t="shared" si="25"/>
        <v>0</v>
      </c>
      <c r="P41" s="120">
        <f t="shared" si="25"/>
        <v>0</v>
      </c>
      <c r="Q41" s="120">
        <f t="shared" si="25"/>
        <v>0</v>
      </c>
      <c r="R41" s="120">
        <f t="shared" si="25"/>
        <v>0</v>
      </c>
      <c r="S41" s="120">
        <f t="shared" si="25"/>
        <v>0</v>
      </c>
      <c r="T41" s="120">
        <f t="shared" si="25"/>
        <v>0</v>
      </c>
      <c r="U41" s="120">
        <f t="shared" si="25"/>
        <v>0</v>
      </c>
      <c r="V41" s="120">
        <f t="shared" si="25"/>
        <v>0</v>
      </c>
      <c r="W41" s="120">
        <f t="shared" si="25"/>
        <v>0</v>
      </c>
      <c r="X41" s="120">
        <f t="shared" si="25"/>
        <v>0</v>
      </c>
      <c r="Y41" s="120">
        <f t="shared" si="25"/>
        <v>0</v>
      </c>
      <c r="Z41" s="120">
        <f t="shared" si="25"/>
        <v>0</v>
      </c>
      <c r="AA41" s="120">
        <f t="shared" si="25"/>
        <v>0</v>
      </c>
      <c r="AB41" s="120">
        <f t="shared" si="25"/>
        <v>0</v>
      </c>
      <c r="AC41" s="120">
        <f t="shared" si="25"/>
        <v>0</v>
      </c>
      <c r="AD41" s="120">
        <f t="shared" si="25"/>
        <v>0</v>
      </c>
      <c r="AE41" s="120">
        <f t="shared" si="25"/>
        <v>0</v>
      </c>
      <c r="AF41" s="120">
        <f t="shared" si="25"/>
        <v>0</v>
      </c>
      <c r="AG41" s="120">
        <f t="shared" si="25"/>
        <v>0</v>
      </c>
      <c r="AH41" s="120">
        <f t="shared" si="25"/>
        <v>0</v>
      </c>
      <c r="AI41" s="120">
        <f t="shared" si="25"/>
        <v>0</v>
      </c>
      <c r="AJ41" s="120">
        <f t="shared" si="25"/>
        <v>0</v>
      </c>
      <c r="AK41" s="120">
        <f t="shared" si="25"/>
        <v>0</v>
      </c>
      <c r="AL41" s="120">
        <f t="shared" si="25"/>
        <v>0</v>
      </c>
      <c r="AM41" s="120">
        <f t="shared" si="25"/>
        <v>0</v>
      </c>
      <c r="AN41" s="120">
        <f t="shared" si="25"/>
        <v>0</v>
      </c>
      <c r="AO41" s="120">
        <f t="shared" si="25"/>
        <v>0</v>
      </c>
      <c r="AP41" s="120">
        <f t="shared" si="25"/>
        <v>0</v>
      </c>
      <c r="AQ41" s="120">
        <f t="shared" si="25"/>
        <v>0</v>
      </c>
      <c r="AR41" s="120">
        <f t="shared" si="25"/>
        <v>0</v>
      </c>
      <c r="AS41" s="130">
        <f>SUM(I41:AR41)</f>
        <v>0</v>
      </c>
      <c r="AT41" s="113">
        <f t="shared" si="1"/>
        <v>0</v>
      </c>
    </row>
    <row r="42" spans="3:46" ht="15">
      <c r="C42" s="121"/>
      <c r="D42" s="106"/>
      <c r="E42" s="114"/>
      <c r="F42" s="114"/>
      <c r="G42" s="108"/>
      <c r="H42" s="109"/>
      <c r="I42" s="122"/>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12"/>
      <c r="AT42" s="113"/>
    </row>
    <row r="43" spans="3:46" ht="15">
      <c r="C43" s="124" t="s">
        <v>190</v>
      </c>
      <c r="D43" s="125"/>
      <c r="E43" s="126"/>
      <c r="F43" s="126"/>
      <c r="G43" s="127"/>
      <c r="H43" s="128"/>
      <c r="I43" s="101"/>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29"/>
      <c r="AT43" s="113"/>
    </row>
    <row r="44" spans="3:46" ht="15">
      <c r="C44" s="131"/>
      <c r="D44" s="106" t="s">
        <v>188</v>
      </c>
      <c r="E44" s="139">
        <v>0.08</v>
      </c>
      <c r="F44" s="139"/>
      <c r="G44" s="108">
        <f>+G40</f>
        <v>0</v>
      </c>
      <c r="H44" s="140">
        <f>+G44*E44</f>
        <v>0</v>
      </c>
      <c r="I44" s="110">
        <f>+H44/36</f>
        <v>0</v>
      </c>
      <c r="J44" s="111">
        <f aca="true" t="shared" si="26" ref="J44:AR44">+I44</f>
        <v>0</v>
      </c>
      <c r="K44" s="111">
        <f t="shared" si="26"/>
        <v>0</v>
      </c>
      <c r="L44" s="111">
        <f t="shared" si="26"/>
        <v>0</v>
      </c>
      <c r="M44" s="111">
        <f t="shared" si="26"/>
        <v>0</v>
      </c>
      <c r="N44" s="111">
        <f t="shared" si="26"/>
        <v>0</v>
      </c>
      <c r="O44" s="111">
        <f t="shared" si="26"/>
        <v>0</v>
      </c>
      <c r="P44" s="111">
        <f t="shared" si="26"/>
        <v>0</v>
      </c>
      <c r="Q44" s="111">
        <f t="shared" si="26"/>
        <v>0</v>
      </c>
      <c r="R44" s="111">
        <f t="shared" si="26"/>
        <v>0</v>
      </c>
      <c r="S44" s="111">
        <f t="shared" si="26"/>
        <v>0</v>
      </c>
      <c r="T44" s="111">
        <f t="shared" si="26"/>
        <v>0</v>
      </c>
      <c r="U44" s="111">
        <f t="shared" si="26"/>
        <v>0</v>
      </c>
      <c r="V44" s="111">
        <f t="shared" si="26"/>
        <v>0</v>
      </c>
      <c r="W44" s="111">
        <f t="shared" si="26"/>
        <v>0</v>
      </c>
      <c r="X44" s="111">
        <f t="shared" si="26"/>
        <v>0</v>
      </c>
      <c r="Y44" s="111">
        <f t="shared" si="26"/>
        <v>0</v>
      </c>
      <c r="Z44" s="111">
        <f t="shared" si="26"/>
        <v>0</v>
      </c>
      <c r="AA44" s="111">
        <f t="shared" si="26"/>
        <v>0</v>
      </c>
      <c r="AB44" s="111">
        <f t="shared" si="26"/>
        <v>0</v>
      </c>
      <c r="AC44" s="111">
        <f t="shared" si="26"/>
        <v>0</v>
      </c>
      <c r="AD44" s="111">
        <f t="shared" si="26"/>
        <v>0</v>
      </c>
      <c r="AE44" s="111">
        <f t="shared" si="26"/>
        <v>0</v>
      </c>
      <c r="AF44" s="111">
        <f t="shared" si="26"/>
        <v>0</v>
      </c>
      <c r="AG44" s="111">
        <f t="shared" si="26"/>
        <v>0</v>
      </c>
      <c r="AH44" s="111">
        <f t="shared" si="26"/>
        <v>0</v>
      </c>
      <c r="AI44" s="111">
        <f t="shared" si="26"/>
        <v>0</v>
      </c>
      <c r="AJ44" s="111">
        <f t="shared" si="26"/>
        <v>0</v>
      </c>
      <c r="AK44" s="111">
        <f t="shared" si="26"/>
        <v>0</v>
      </c>
      <c r="AL44" s="111">
        <f t="shared" si="26"/>
        <v>0</v>
      </c>
      <c r="AM44" s="111">
        <f t="shared" si="26"/>
        <v>0</v>
      </c>
      <c r="AN44" s="111">
        <f t="shared" si="26"/>
        <v>0</v>
      </c>
      <c r="AO44" s="111">
        <f t="shared" si="26"/>
        <v>0</v>
      </c>
      <c r="AP44" s="111">
        <f t="shared" si="26"/>
        <v>0</v>
      </c>
      <c r="AQ44" s="111">
        <f t="shared" si="26"/>
        <v>0</v>
      </c>
      <c r="AR44" s="111">
        <f t="shared" si="26"/>
        <v>0</v>
      </c>
      <c r="AS44" s="112">
        <f>SUM(I44:AR44)</f>
        <v>0</v>
      </c>
      <c r="AT44" s="113">
        <f t="shared" si="1"/>
        <v>0</v>
      </c>
    </row>
    <row r="45" spans="3:46" ht="15">
      <c r="C45" s="115" t="s">
        <v>191</v>
      </c>
      <c r="D45" s="116"/>
      <c r="E45" s="117"/>
      <c r="F45" s="117"/>
      <c r="G45" s="118"/>
      <c r="H45" s="151">
        <f>ROUND(SUM(,H44),2)</f>
        <v>0</v>
      </c>
      <c r="I45" s="119">
        <f aca="true" t="shared" si="27" ref="I45:AR45">SUM(I44)</f>
        <v>0</v>
      </c>
      <c r="J45" s="120">
        <f t="shared" si="27"/>
        <v>0</v>
      </c>
      <c r="K45" s="120">
        <f t="shared" si="27"/>
        <v>0</v>
      </c>
      <c r="L45" s="120">
        <f t="shared" si="27"/>
        <v>0</v>
      </c>
      <c r="M45" s="120">
        <f t="shared" si="27"/>
        <v>0</v>
      </c>
      <c r="N45" s="120">
        <f t="shared" si="27"/>
        <v>0</v>
      </c>
      <c r="O45" s="120">
        <f t="shared" si="27"/>
        <v>0</v>
      </c>
      <c r="P45" s="120">
        <f t="shared" si="27"/>
        <v>0</v>
      </c>
      <c r="Q45" s="120">
        <f t="shared" si="27"/>
        <v>0</v>
      </c>
      <c r="R45" s="120">
        <f t="shared" si="27"/>
        <v>0</v>
      </c>
      <c r="S45" s="120">
        <f t="shared" si="27"/>
        <v>0</v>
      </c>
      <c r="T45" s="120">
        <f t="shared" si="27"/>
        <v>0</v>
      </c>
      <c r="U45" s="120">
        <f t="shared" si="27"/>
        <v>0</v>
      </c>
      <c r="V45" s="120">
        <f t="shared" si="27"/>
        <v>0</v>
      </c>
      <c r="W45" s="120">
        <f t="shared" si="27"/>
        <v>0</v>
      </c>
      <c r="X45" s="120">
        <f t="shared" si="27"/>
        <v>0</v>
      </c>
      <c r="Y45" s="120">
        <f t="shared" si="27"/>
        <v>0</v>
      </c>
      <c r="Z45" s="120">
        <f t="shared" si="27"/>
        <v>0</v>
      </c>
      <c r="AA45" s="120">
        <f t="shared" si="27"/>
        <v>0</v>
      </c>
      <c r="AB45" s="120">
        <f t="shared" si="27"/>
        <v>0</v>
      </c>
      <c r="AC45" s="120">
        <f t="shared" si="27"/>
        <v>0</v>
      </c>
      <c r="AD45" s="120">
        <f t="shared" si="27"/>
        <v>0</v>
      </c>
      <c r="AE45" s="120">
        <f t="shared" si="27"/>
        <v>0</v>
      </c>
      <c r="AF45" s="120">
        <f t="shared" si="27"/>
        <v>0</v>
      </c>
      <c r="AG45" s="120">
        <f t="shared" si="27"/>
        <v>0</v>
      </c>
      <c r="AH45" s="120">
        <f t="shared" si="27"/>
        <v>0</v>
      </c>
      <c r="AI45" s="120">
        <f t="shared" si="27"/>
        <v>0</v>
      </c>
      <c r="AJ45" s="120">
        <f t="shared" si="27"/>
        <v>0</v>
      </c>
      <c r="AK45" s="120">
        <f t="shared" si="27"/>
        <v>0</v>
      </c>
      <c r="AL45" s="120">
        <f t="shared" si="27"/>
        <v>0</v>
      </c>
      <c r="AM45" s="120">
        <f t="shared" si="27"/>
        <v>0</v>
      </c>
      <c r="AN45" s="120">
        <f t="shared" si="27"/>
        <v>0</v>
      </c>
      <c r="AO45" s="120">
        <f t="shared" si="27"/>
        <v>0</v>
      </c>
      <c r="AP45" s="120">
        <f t="shared" si="27"/>
        <v>0</v>
      </c>
      <c r="AQ45" s="120">
        <f t="shared" si="27"/>
        <v>0</v>
      </c>
      <c r="AR45" s="120">
        <f t="shared" si="27"/>
        <v>0</v>
      </c>
      <c r="AS45" s="130">
        <f>SUM(I45:AR45)</f>
        <v>0</v>
      </c>
      <c r="AT45" s="113">
        <f t="shared" si="1"/>
        <v>0</v>
      </c>
    </row>
    <row r="46" spans="3:46" ht="15">
      <c r="C46" s="121"/>
      <c r="D46" s="106"/>
      <c r="E46" s="114"/>
      <c r="F46" s="114"/>
      <c r="G46" s="108"/>
      <c r="H46" s="109"/>
      <c r="I46" s="122"/>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12"/>
      <c r="AT46" s="113"/>
    </row>
    <row r="47" spans="3:46" ht="15">
      <c r="C47" s="124" t="s">
        <v>192</v>
      </c>
      <c r="D47" s="125"/>
      <c r="E47" s="126"/>
      <c r="F47" s="126"/>
      <c r="G47" s="127"/>
      <c r="H47" s="128"/>
      <c r="I47" s="101"/>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29"/>
      <c r="AT47" s="113"/>
    </row>
    <row r="48" spans="3:46" ht="15">
      <c r="C48" s="149"/>
      <c r="D48" s="106" t="s">
        <v>188</v>
      </c>
      <c r="E48" s="139">
        <v>0.07</v>
      </c>
      <c r="F48" s="139"/>
      <c r="G48" s="156">
        <f>+G44</f>
        <v>0</v>
      </c>
      <c r="H48" s="140">
        <f>+G48*E48</f>
        <v>0</v>
      </c>
      <c r="I48" s="110">
        <f>+H48/36</f>
        <v>0</v>
      </c>
      <c r="J48" s="111">
        <f aca="true" t="shared" si="28" ref="J48:AR48">+I48</f>
        <v>0</v>
      </c>
      <c r="K48" s="111">
        <f t="shared" si="28"/>
        <v>0</v>
      </c>
      <c r="L48" s="111">
        <f t="shared" si="28"/>
        <v>0</v>
      </c>
      <c r="M48" s="111">
        <f t="shared" si="28"/>
        <v>0</v>
      </c>
      <c r="N48" s="111">
        <f t="shared" si="28"/>
        <v>0</v>
      </c>
      <c r="O48" s="111">
        <f t="shared" si="28"/>
        <v>0</v>
      </c>
      <c r="P48" s="111">
        <f t="shared" si="28"/>
        <v>0</v>
      </c>
      <c r="Q48" s="111">
        <f t="shared" si="28"/>
        <v>0</v>
      </c>
      <c r="R48" s="111">
        <f t="shared" si="28"/>
        <v>0</v>
      </c>
      <c r="S48" s="111">
        <f t="shared" si="28"/>
        <v>0</v>
      </c>
      <c r="T48" s="111">
        <f t="shared" si="28"/>
        <v>0</v>
      </c>
      <c r="U48" s="111">
        <f t="shared" si="28"/>
        <v>0</v>
      </c>
      <c r="V48" s="111">
        <f t="shared" si="28"/>
        <v>0</v>
      </c>
      <c r="W48" s="111">
        <f t="shared" si="28"/>
        <v>0</v>
      </c>
      <c r="X48" s="111">
        <f t="shared" si="28"/>
        <v>0</v>
      </c>
      <c r="Y48" s="111">
        <f t="shared" si="28"/>
        <v>0</v>
      </c>
      <c r="Z48" s="111">
        <f t="shared" si="28"/>
        <v>0</v>
      </c>
      <c r="AA48" s="111">
        <f t="shared" si="28"/>
        <v>0</v>
      </c>
      <c r="AB48" s="111">
        <f t="shared" si="28"/>
        <v>0</v>
      </c>
      <c r="AC48" s="111">
        <f t="shared" si="28"/>
        <v>0</v>
      </c>
      <c r="AD48" s="111">
        <f t="shared" si="28"/>
        <v>0</v>
      </c>
      <c r="AE48" s="111">
        <f t="shared" si="28"/>
        <v>0</v>
      </c>
      <c r="AF48" s="111">
        <f t="shared" si="28"/>
        <v>0</v>
      </c>
      <c r="AG48" s="111">
        <f t="shared" si="28"/>
        <v>0</v>
      </c>
      <c r="AH48" s="111">
        <f t="shared" si="28"/>
        <v>0</v>
      </c>
      <c r="AI48" s="111">
        <f t="shared" si="28"/>
        <v>0</v>
      </c>
      <c r="AJ48" s="111">
        <f t="shared" si="28"/>
        <v>0</v>
      </c>
      <c r="AK48" s="111">
        <f t="shared" si="28"/>
        <v>0</v>
      </c>
      <c r="AL48" s="111">
        <f t="shared" si="28"/>
        <v>0</v>
      </c>
      <c r="AM48" s="111">
        <f t="shared" si="28"/>
        <v>0</v>
      </c>
      <c r="AN48" s="111">
        <f t="shared" si="28"/>
        <v>0</v>
      </c>
      <c r="AO48" s="111">
        <f t="shared" si="28"/>
        <v>0</v>
      </c>
      <c r="AP48" s="111">
        <f t="shared" si="28"/>
        <v>0</v>
      </c>
      <c r="AQ48" s="111">
        <f t="shared" si="28"/>
        <v>0</v>
      </c>
      <c r="AR48" s="111">
        <f t="shared" si="28"/>
        <v>0</v>
      </c>
      <c r="AS48" s="112">
        <f>SUM(I48:AR48)</f>
        <v>0</v>
      </c>
      <c r="AT48" s="113">
        <f t="shared" si="1"/>
        <v>0</v>
      </c>
    </row>
    <row r="49" spans="3:46" ht="30">
      <c r="C49" s="149" t="s">
        <v>193</v>
      </c>
      <c r="D49" s="106" t="s">
        <v>188</v>
      </c>
      <c r="E49" s="139"/>
      <c r="F49" s="139"/>
      <c r="G49" s="156"/>
      <c r="H49" s="140">
        <f>+G49*F49*E49</f>
        <v>0</v>
      </c>
      <c r="I49" s="110">
        <f>+H49/36</f>
        <v>0</v>
      </c>
      <c r="J49" s="111">
        <f aca="true" t="shared" si="29" ref="J49:AR49">+I49</f>
        <v>0</v>
      </c>
      <c r="K49" s="111">
        <f t="shared" si="29"/>
        <v>0</v>
      </c>
      <c r="L49" s="111">
        <f t="shared" si="29"/>
        <v>0</v>
      </c>
      <c r="M49" s="111">
        <f t="shared" si="29"/>
        <v>0</v>
      </c>
      <c r="N49" s="111">
        <f t="shared" si="29"/>
        <v>0</v>
      </c>
      <c r="O49" s="111">
        <f t="shared" si="29"/>
        <v>0</v>
      </c>
      <c r="P49" s="111">
        <f t="shared" si="29"/>
        <v>0</v>
      </c>
      <c r="Q49" s="111">
        <f t="shared" si="29"/>
        <v>0</v>
      </c>
      <c r="R49" s="111">
        <f t="shared" si="29"/>
        <v>0</v>
      </c>
      <c r="S49" s="111">
        <f t="shared" si="29"/>
        <v>0</v>
      </c>
      <c r="T49" s="111">
        <f t="shared" si="29"/>
        <v>0</v>
      </c>
      <c r="U49" s="111">
        <f t="shared" si="29"/>
        <v>0</v>
      </c>
      <c r="V49" s="111">
        <f t="shared" si="29"/>
        <v>0</v>
      </c>
      <c r="W49" s="111">
        <f t="shared" si="29"/>
        <v>0</v>
      </c>
      <c r="X49" s="111">
        <f t="shared" si="29"/>
        <v>0</v>
      </c>
      <c r="Y49" s="111">
        <f t="shared" si="29"/>
        <v>0</v>
      </c>
      <c r="Z49" s="111">
        <f t="shared" si="29"/>
        <v>0</v>
      </c>
      <c r="AA49" s="111">
        <f t="shared" si="29"/>
        <v>0</v>
      </c>
      <c r="AB49" s="111">
        <f t="shared" si="29"/>
        <v>0</v>
      </c>
      <c r="AC49" s="111">
        <f t="shared" si="29"/>
        <v>0</v>
      </c>
      <c r="AD49" s="111">
        <f t="shared" si="29"/>
        <v>0</v>
      </c>
      <c r="AE49" s="111">
        <f t="shared" si="29"/>
        <v>0</v>
      </c>
      <c r="AF49" s="111">
        <f t="shared" si="29"/>
        <v>0</v>
      </c>
      <c r="AG49" s="111">
        <f t="shared" si="29"/>
        <v>0</v>
      </c>
      <c r="AH49" s="111">
        <f t="shared" si="29"/>
        <v>0</v>
      </c>
      <c r="AI49" s="111">
        <f t="shared" si="29"/>
        <v>0</v>
      </c>
      <c r="AJ49" s="111">
        <f t="shared" si="29"/>
        <v>0</v>
      </c>
      <c r="AK49" s="111">
        <f t="shared" si="29"/>
        <v>0</v>
      </c>
      <c r="AL49" s="111">
        <f t="shared" si="29"/>
        <v>0</v>
      </c>
      <c r="AM49" s="111">
        <f t="shared" si="29"/>
        <v>0</v>
      </c>
      <c r="AN49" s="111">
        <f t="shared" si="29"/>
        <v>0</v>
      </c>
      <c r="AO49" s="111">
        <f t="shared" si="29"/>
        <v>0</v>
      </c>
      <c r="AP49" s="111">
        <f t="shared" si="29"/>
        <v>0</v>
      </c>
      <c r="AQ49" s="111">
        <f t="shared" si="29"/>
        <v>0</v>
      </c>
      <c r="AR49" s="111">
        <f t="shared" si="29"/>
        <v>0</v>
      </c>
      <c r="AS49" s="112">
        <f>SUM(I49:AR49)</f>
        <v>0</v>
      </c>
      <c r="AT49" s="113">
        <f>+AS49-H49</f>
        <v>0</v>
      </c>
    </row>
    <row r="50" spans="3:46" ht="30">
      <c r="C50" s="115" t="s">
        <v>194</v>
      </c>
      <c r="D50" s="116"/>
      <c r="E50" s="117"/>
      <c r="F50" s="117"/>
      <c r="G50" s="118"/>
      <c r="H50" s="151">
        <f>ROUND(SUM(H48,H49),2)</f>
        <v>0</v>
      </c>
      <c r="I50" s="119">
        <f aca="true" t="shared" si="30" ref="I50:AR50">SUM(I48+I49)</f>
        <v>0</v>
      </c>
      <c r="J50" s="120">
        <f t="shared" si="30"/>
        <v>0</v>
      </c>
      <c r="K50" s="120">
        <f t="shared" si="30"/>
        <v>0</v>
      </c>
      <c r="L50" s="120">
        <f t="shared" si="30"/>
        <v>0</v>
      </c>
      <c r="M50" s="120">
        <f t="shared" si="30"/>
        <v>0</v>
      </c>
      <c r="N50" s="120">
        <f t="shared" si="30"/>
        <v>0</v>
      </c>
      <c r="O50" s="120">
        <f t="shared" si="30"/>
        <v>0</v>
      </c>
      <c r="P50" s="120">
        <f t="shared" si="30"/>
        <v>0</v>
      </c>
      <c r="Q50" s="120">
        <f t="shared" si="30"/>
        <v>0</v>
      </c>
      <c r="R50" s="120">
        <f t="shared" si="30"/>
        <v>0</v>
      </c>
      <c r="S50" s="120">
        <f t="shared" si="30"/>
        <v>0</v>
      </c>
      <c r="T50" s="120">
        <f t="shared" si="30"/>
        <v>0</v>
      </c>
      <c r="U50" s="120">
        <f t="shared" si="30"/>
        <v>0</v>
      </c>
      <c r="V50" s="120">
        <f t="shared" si="30"/>
        <v>0</v>
      </c>
      <c r="W50" s="120">
        <f t="shared" si="30"/>
        <v>0</v>
      </c>
      <c r="X50" s="120">
        <f t="shared" si="30"/>
        <v>0</v>
      </c>
      <c r="Y50" s="120">
        <f t="shared" si="30"/>
        <v>0</v>
      </c>
      <c r="Z50" s="120">
        <f t="shared" si="30"/>
        <v>0</v>
      </c>
      <c r="AA50" s="120">
        <f t="shared" si="30"/>
        <v>0</v>
      </c>
      <c r="AB50" s="120">
        <f t="shared" si="30"/>
        <v>0</v>
      </c>
      <c r="AC50" s="120">
        <f t="shared" si="30"/>
        <v>0</v>
      </c>
      <c r="AD50" s="120">
        <f t="shared" si="30"/>
        <v>0</v>
      </c>
      <c r="AE50" s="120">
        <f t="shared" si="30"/>
        <v>0</v>
      </c>
      <c r="AF50" s="120">
        <f t="shared" si="30"/>
        <v>0</v>
      </c>
      <c r="AG50" s="120">
        <f t="shared" si="30"/>
        <v>0</v>
      </c>
      <c r="AH50" s="120">
        <f t="shared" si="30"/>
        <v>0</v>
      </c>
      <c r="AI50" s="120">
        <f t="shared" si="30"/>
        <v>0</v>
      </c>
      <c r="AJ50" s="120">
        <f t="shared" si="30"/>
        <v>0</v>
      </c>
      <c r="AK50" s="120">
        <f t="shared" si="30"/>
        <v>0</v>
      </c>
      <c r="AL50" s="120">
        <f t="shared" si="30"/>
        <v>0</v>
      </c>
      <c r="AM50" s="120">
        <f t="shared" si="30"/>
        <v>0</v>
      </c>
      <c r="AN50" s="120">
        <f t="shared" si="30"/>
        <v>0</v>
      </c>
      <c r="AO50" s="120">
        <f t="shared" si="30"/>
        <v>0</v>
      </c>
      <c r="AP50" s="120">
        <f t="shared" si="30"/>
        <v>0</v>
      </c>
      <c r="AQ50" s="120">
        <f t="shared" si="30"/>
        <v>0</v>
      </c>
      <c r="AR50" s="120">
        <f t="shared" si="30"/>
        <v>0</v>
      </c>
      <c r="AS50" s="130">
        <f>SUM(I50:AR50)</f>
        <v>0</v>
      </c>
      <c r="AT50" s="113">
        <f t="shared" si="1"/>
        <v>0</v>
      </c>
    </row>
    <row r="51" spans="3:46" ht="15.75" thickBot="1">
      <c r="C51" s="141"/>
      <c r="D51" s="142"/>
      <c r="E51" s="143"/>
      <c r="F51" s="143"/>
      <c r="G51" s="144"/>
      <c r="H51" s="145"/>
      <c r="I51" s="157"/>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46"/>
      <c r="AT51" s="113">
        <f t="shared" si="1"/>
        <v>0</v>
      </c>
    </row>
    <row r="52" spans="3:46" ht="38.25" customHeight="1" thickBot="1">
      <c r="C52" s="329" t="s">
        <v>195</v>
      </c>
      <c r="D52" s="330"/>
      <c r="E52" s="330"/>
      <c r="F52" s="159"/>
      <c r="G52" s="331">
        <f>+H50+H45+H41+H37+H33+H28+H21+H15+H8</f>
        <v>0</v>
      </c>
      <c r="H52" s="332"/>
      <c r="I52" s="147">
        <f aca="true" t="shared" si="31" ref="I52:AS52">+I50+I45+I41+I37+I33+I28+I21+I15+I8</f>
        <v>0</v>
      </c>
      <c r="J52" s="147">
        <f t="shared" si="31"/>
        <v>0</v>
      </c>
      <c r="K52" s="147">
        <f t="shared" si="31"/>
        <v>0</v>
      </c>
      <c r="L52" s="147">
        <f t="shared" si="31"/>
        <v>0</v>
      </c>
      <c r="M52" s="147">
        <f t="shared" si="31"/>
        <v>0</v>
      </c>
      <c r="N52" s="147">
        <f t="shared" si="31"/>
        <v>0</v>
      </c>
      <c r="O52" s="147">
        <f t="shared" si="31"/>
        <v>0</v>
      </c>
      <c r="P52" s="147">
        <f t="shared" si="31"/>
        <v>0</v>
      </c>
      <c r="Q52" s="147">
        <f t="shared" si="31"/>
        <v>0</v>
      </c>
      <c r="R52" s="147">
        <f t="shared" si="31"/>
        <v>0</v>
      </c>
      <c r="S52" s="147">
        <f t="shared" si="31"/>
        <v>0</v>
      </c>
      <c r="T52" s="147">
        <f t="shared" si="31"/>
        <v>0</v>
      </c>
      <c r="U52" s="147">
        <f t="shared" si="31"/>
        <v>0</v>
      </c>
      <c r="V52" s="147">
        <f t="shared" si="31"/>
        <v>0</v>
      </c>
      <c r="W52" s="147">
        <f t="shared" si="31"/>
        <v>0</v>
      </c>
      <c r="X52" s="147">
        <f t="shared" si="31"/>
        <v>0</v>
      </c>
      <c r="Y52" s="147">
        <f t="shared" si="31"/>
        <v>0</v>
      </c>
      <c r="Z52" s="147">
        <f t="shared" si="31"/>
        <v>0</v>
      </c>
      <c r="AA52" s="147">
        <f t="shared" si="31"/>
        <v>0</v>
      </c>
      <c r="AB52" s="147">
        <f t="shared" si="31"/>
        <v>0</v>
      </c>
      <c r="AC52" s="147">
        <f t="shared" si="31"/>
        <v>0</v>
      </c>
      <c r="AD52" s="147">
        <f t="shared" si="31"/>
        <v>0</v>
      </c>
      <c r="AE52" s="147">
        <f t="shared" si="31"/>
        <v>0</v>
      </c>
      <c r="AF52" s="147">
        <f t="shared" si="31"/>
        <v>0</v>
      </c>
      <c r="AG52" s="147">
        <f t="shared" si="31"/>
        <v>0</v>
      </c>
      <c r="AH52" s="147">
        <f t="shared" si="31"/>
        <v>0</v>
      </c>
      <c r="AI52" s="147">
        <f t="shared" si="31"/>
        <v>0</v>
      </c>
      <c r="AJ52" s="147">
        <f t="shared" si="31"/>
        <v>0</v>
      </c>
      <c r="AK52" s="147">
        <f t="shared" si="31"/>
        <v>0</v>
      </c>
      <c r="AL52" s="147">
        <f t="shared" si="31"/>
        <v>0</v>
      </c>
      <c r="AM52" s="147">
        <f t="shared" si="31"/>
        <v>0</v>
      </c>
      <c r="AN52" s="147">
        <f t="shared" si="31"/>
        <v>0</v>
      </c>
      <c r="AO52" s="147">
        <f t="shared" si="31"/>
        <v>0</v>
      </c>
      <c r="AP52" s="147">
        <f t="shared" si="31"/>
        <v>0</v>
      </c>
      <c r="AQ52" s="147">
        <f t="shared" si="31"/>
        <v>0</v>
      </c>
      <c r="AR52" s="147">
        <f t="shared" si="31"/>
        <v>0</v>
      </c>
      <c r="AS52" s="147">
        <f t="shared" si="31"/>
        <v>0</v>
      </c>
      <c r="AT52" s="160">
        <f>+AT50+AT45+AT41+AT37+AT33+AT28+AT21+AT15</f>
        <v>0</v>
      </c>
    </row>
    <row r="53" ht="15">
      <c r="H53" s="148"/>
    </row>
  </sheetData>
  <sheetProtection/>
  <mergeCells count="2">
    <mergeCell ref="C52:E52"/>
    <mergeCell ref="G52:H52"/>
  </mergeCells>
  <printOptions/>
  <pageMargins left="0.11811023622047245" right="0.11811023622047245" top="0.15748031496062992" bottom="0.15748031496062992" header="0.31496062992125984" footer="0.31496062992125984"/>
  <pageSetup horizontalDpi="600" verticalDpi="600" orientation="landscape" paperSize="5" scale="40" r:id="rId3"/>
  <legacyDrawing r:id="rId2"/>
</worksheet>
</file>

<file path=xl/worksheets/sheet4.xml><?xml version="1.0" encoding="utf-8"?>
<worksheet xmlns="http://schemas.openxmlformats.org/spreadsheetml/2006/main" xmlns:r="http://schemas.openxmlformats.org/officeDocument/2006/relationships">
  <sheetPr codeName="Hoja4"/>
  <dimension ref="A1:P17"/>
  <sheetViews>
    <sheetView zoomScalePageLayoutView="0" workbookViewId="0" topLeftCell="F28">
      <selection activeCell="C11" sqref="C11"/>
    </sheetView>
  </sheetViews>
  <sheetFormatPr defaultColWidth="11.421875" defaultRowHeight="15"/>
  <cols>
    <col min="1" max="1" width="11.7109375" style="26" customWidth="1"/>
    <col min="2" max="2" width="24.140625" style="26" customWidth="1"/>
    <col min="3" max="3" width="39.140625" style="26" customWidth="1"/>
    <col min="4" max="4" width="21.7109375" style="26" hidden="1" customWidth="1"/>
    <col min="5" max="5" width="21.00390625" style="26" customWidth="1"/>
    <col min="6" max="6" width="9.140625" style="26" customWidth="1"/>
    <col min="7" max="7" width="12.28125" style="26" bestFit="1" customWidth="1"/>
    <col min="8" max="9" width="21.140625" style="26" customWidth="1"/>
    <col min="10" max="10" width="10.140625" style="26" customWidth="1"/>
    <col min="11" max="11" width="9.00390625" style="26" bestFit="1" customWidth="1"/>
    <col min="12" max="12" width="16.00390625" style="26" customWidth="1"/>
    <col min="13" max="13" width="11.57421875" style="28" customWidth="1"/>
    <col min="14" max="14" width="10.8515625" style="29" customWidth="1"/>
    <col min="15" max="15" width="11.57421875" style="29" customWidth="1"/>
    <col min="16" max="16" width="47.7109375" style="26" customWidth="1"/>
    <col min="17" max="16384" width="11.421875" style="26" customWidth="1"/>
  </cols>
  <sheetData>
    <row r="1" spans="1:12" ht="36">
      <c r="A1" s="338" t="s">
        <v>196</v>
      </c>
      <c r="B1" s="338"/>
      <c r="C1" s="338"/>
      <c r="D1" s="338"/>
      <c r="E1" s="338"/>
      <c r="L1" s="27"/>
    </row>
    <row r="2" spans="1:3" ht="21">
      <c r="A2" s="30"/>
      <c r="C2" s="30"/>
    </row>
    <row r="3" ht="15"/>
    <row r="4" spans="1:16" ht="45" customHeight="1">
      <c r="A4" s="339" t="s">
        <v>197</v>
      </c>
      <c r="B4" s="339" t="s">
        <v>198</v>
      </c>
      <c r="C4" s="341" t="s">
        <v>199</v>
      </c>
      <c r="D4" s="343" t="s">
        <v>200</v>
      </c>
      <c r="E4" s="339" t="s">
        <v>201</v>
      </c>
      <c r="F4" s="345" t="s">
        <v>202</v>
      </c>
      <c r="G4" s="346"/>
      <c r="H4" s="341" t="s">
        <v>203</v>
      </c>
      <c r="I4" s="335" t="s">
        <v>204</v>
      </c>
      <c r="J4" s="333" t="s">
        <v>205</v>
      </c>
      <c r="K4" s="334"/>
      <c r="L4" s="335" t="s">
        <v>206</v>
      </c>
      <c r="M4" s="333" t="s">
        <v>207</v>
      </c>
      <c r="N4" s="337"/>
      <c r="O4" s="337"/>
      <c r="P4" s="334"/>
    </row>
    <row r="5" spans="1:16" ht="15">
      <c r="A5" s="340"/>
      <c r="B5" s="340"/>
      <c r="C5" s="342"/>
      <c r="D5" s="344"/>
      <c r="E5" s="340"/>
      <c r="F5" s="31" t="s">
        <v>94</v>
      </c>
      <c r="G5" s="31" t="s">
        <v>95</v>
      </c>
      <c r="H5" s="342"/>
      <c r="I5" s="336"/>
      <c r="J5" s="67" t="s">
        <v>208</v>
      </c>
      <c r="K5" s="67" t="s">
        <v>209</v>
      </c>
      <c r="L5" s="336"/>
      <c r="M5" s="68" t="s">
        <v>210</v>
      </c>
      <c r="N5" s="69" t="s">
        <v>211</v>
      </c>
      <c r="O5" s="69" t="s">
        <v>115</v>
      </c>
      <c r="P5" s="67" t="s">
        <v>117</v>
      </c>
    </row>
    <row r="6" spans="1:16" ht="15">
      <c r="A6" s="32" t="s">
        <v>212</v>
      </c>
      <c r="B6" s="32" t="s">
        <v>213</v>
      </c>
      <c r="C6" s="32" t="s">
        <v>214</v>
      </c>
      <c r="D6" s="33"/>
      <c r="E6" s="34">
        <v>0.3</v>
      </c>
      <c r="F6" s="32">
        <v>1</v>
      </c>
      <c r="G6" s="35">
        <f>IF(F6=1,0,IF(F6=0,1,"ERROR-LEER COMENTARIO"))</f>
        <v>0</v>
      </c>
      <c r="H6" s="36" t="str">
        <f>IF('Registro de Riesgos'!F6=1,(IF(AND('Registro de Riesgos'!E6&gt;0,'Registro de Riesgos'!E6&lt;='[1]Porcentajes'!$D$10),'[1]Porcentajes'!$B$10,IF(AND('Registro de Riesgos'!E6&gt;'[1]Porcentajes'!$D$10,'Registro de Riesgos'!E6&lt;='[1]Porcentajes'!$D$9),'[1]Porcentajes'!$B$9,IF(AND('Registro de Riesgos'!E6&gt;'[1]Porcentajes'!$D$9,'Registro de Riesgos'!E6&lt;='[1]Porcentajes'!$D$8),'[1]Porcentajes'!$B$8,IF(AND('Registro de Riesgos'!E6&gt;'[1]Porcentajes'!$D$8,'Registro de Riesgos'!E6&lt;='[1]Porcentajes'!$D$7),'[1]Porcentajes'!$B$7,IF(AND('Registro de Riesgos'!E6&gt;'[1]Porcentajes'!$D$7,'Registro de Riesgos'!E6&lt;='[1]Porcentajes'!$D$6),'[1]Porcentajes'!$B$6,IF('Registro de Riesgos'!E6&gt;'[1]Porcentajes'!$D$6,"PROYECTO NO VIABLE","ERROR"))))))),"")</f>
        <v>Mediano</v>
      </c>
      <c r="I6" s="36">
        <f>IF('Registro de Riesgos'!G6=1,(IF(AND('Registro de Riesgos'!E6&gt;0,'Registro de Riesgos'!E6&lt;='[1]Porcentajes'!$D$10),'[1]Porcentajes'!$B$10,IF(AND('Registro de Riesgos'!E6&gt;'[1]Porcentajes'!$D$10,'Registro de Riesgos'!E6&lt;='[1]Porcentajes'!$D$9),'[1]Porcentajes'!$B$9,IF(AND('Registro de Riesgos'!E6&gt;'[1]Porcentajes'!$D$9,'Registro de Riesgos'!E6&lt;='[1]Porcentajes'!$D$8),'[1]Porcentajes'!$B$8,IF(AND('Registro de Riesgos'!E6&gt;'[1]Porcentajes'!$D$8,'Registro de Riesgos'!E6&lt;='[1]Porcentajes'!$D$7),'[1]Porcentajes'!$B$7,IF(AND('Registro de Riesgos'!E6&gt;'[1]Porcentajes'!$D$7,'Registro de Riesgos'!E6&lt;='[1]Porcentajes'!$D$6),'[1]Porcentajes'!$B$6,IF('Registro de Riesgos'!E6&gt;'[1]Porcentajes'!$D$6,"PROYECTO VIABLE","ERROR"))))))),"")</f>
      </c>
      <c r="J6" s="35">
        <v>0</v>
      </c>
      <c r="K6" s="35">
        <f>IF(J6=1,0,IF(J6=0,1,"ERROR-LEER COMENTARIO"))</f>
        <v>1</v>
      </c>
      <c r="L6" s="35">
        <f>(IF(AND('Registro de Riesgos'!E6&gt;0,'Registro de Riesgos'!E6&lt;='[1]Porcentajes'!$D$10),'Registro de Riesgos'!E6*'[1]Porcentajes'!$H$10,IF(AND('Registro de Riesgos'!E6&gt;'[1]Porcentajes'!$D$10,'Registro de Riesgos'!E6&lt;='[1]Porcentajes'!$D$9),'Registro de Riesgos'!E6*'[1]Porcentajes'!$H$9,IF(AND('Registro de Riesgos'!E6&gt;'[1]Porcentajes'!$D$9,'Registro de Riesgos'!E6&lt;='[1]Porcentajes'!$D$8),'Registro de Riesgos'!E6*'[1]Porcentajes'!$H$8,IF(AND('Registro de Riesgos'!E6&gt;'[1]Porcentajes'!$D$8,'Registro de Riesgos'!E6&lt;='[1]Porcentajes'!$D$7),'Registro de Riesgos'!E6*'[1]Porcentajes'!$H$7,IF(AND('Registro de Riesgos'!E6&gt;'[1]Porcentajes'!$D$7,'Registro de Riesgos'!E6&lt;='[1]Porcentajes'!$D$6),'Registro de Riesgos'!E6*'[1]Porcentajes'!$H$6,IF('Registro de Riesgos'!E6&gt;'[1]Porcentajes'!$D$6,'Registro de Riesgos'!E6*'[1]Porcentajes'!$H$6,"ERROR")))))))</f>
        <v>0.030000000000000006</v>
      </c>
      <c r="M6" s="37">
        <f>(IF(AND('Registro de Riesgos'!E6&gt;0,'Registro de Riesgos'!E6&lt;='[1]Porcentajes'!$D$10),'Registro de Riesgos'!E6*'[1]Porcentajes'!$E$10,IF(AND('Registro de Riesgos'!E6&gt;'[1]Porcentajes'!$D$10,'Registro de Riesgos'!E6&lt;='[1]Porcentajes'!$D$9),'Registro de Riesgos'!E6*'[1]Porcentajes'!$E$9,IF(AND('Registro de Riesgos'!E6&gt;'[1]Porcentajes'!$D$9,'Registro de Riesgos'!E6&lt;='[1]Porcentajes'!$D$8),'Registro de Riesgos'!E6*'[1]Porcentajes'!$E$8,IF(AND('Registro de Riesgos'!E6&gt;'[1]Porcentajes'!$D$8,'Registro de Riesgos'!E6&lt;='[1]Porcentajes'!$D$7),'Registro de Riesgos'!E6*'[1]Porcentajes'!$E$7,IF(AND('Registro de Riesgos'!E6&gt;'[1]Porcentajes'!$D$7,'Registro de Riesgos'!E6&lt;='[1]Porcentajes'!$D$6),'Registro de Riesgos'!E6*'[1]Porcentajes'!$E$6,IF('Registro de Riesgos'!E6&gt;'[1]Porcentajes'!$D$6,'Registro de Riesgos'!E6*'[1]Porcentajes'!$E$6,"ERROR")))))))</f>
        <v>0.03</v>
      </c>
      <c r="N6" s="38">
        <f>(IF(AND('Registro de Riesgos'!E6&gt;0,'Registro de Riesgos'!E6&lt;='[1]Porcentajes'!$D$10),'Registro de Riesgos'!E6*'[1]Porcentajes'!$F$10,IF(AND('Registro de Riesgos'!E6&gt;'[1]Porcentajes'!$D$10,'Registro de Riesgos'!E6&lt;='[1]Porcentajes'!$D$9),'Registro de Riesgos'!E6*'[1]Porcentajes'!$F$9,IF(AND('Registro de Riesgos'!E6&gt;'[1]Porcentajes'!$D$9,'Registro de Riesgos'!E6&lt;='[1]Porcentajes'!$D$8),'Registro de Riesgos'!E6*'[1]Porcentajes'!$F$8,IF(AND('Registro de Riesgos'!E6&gt;'[1]Porcentajes'!$D$8,'Registro de Riesgos'!E6&lt;='[1]Porcentajes'!$D$7),'Registro de Riesgos'!E6*'[1]Porcentajes'!$F$7,IF(AND('Registro de Riesgos'!E6&gt;'[1]Porcentajes'!$D$7,'Registro de Riesgos'!E6&lt;='[1]Porcentajes'!$D$6),'Registro de Riesgos'!E6*'[1]Porcentajes'!$F$6,IF('Registro de Riesgos'!E6&gt;'[1]Porcentajes'!$D$6,'Registro de Riesgos'!E6*'[1]Porcentajes'!$F$6,"ERROR")))))))</f>
        <v>0.03</v>
      </c>
      <c r="O6" s="38">
        <f>(IF(AND('Registro de Riesgos'!E6&gt;0,'Registro de Riesgos'!E6&lt;='[1]Porcentajes'!$D$10),'Registro de Riesgos'!E6*'[1]Porcentajes'!$G$10,IF(AND('Registro de Riesgos'!E6&gt;'[1]Porcentajes'!$D$10,'Registro de Riesgos'!E6&lt;='[1]Porcentajes'!$D$9),'Registro de Riesgos'!E6*'[1]Porcentajes'!$G$9,IF(AND('Registro de Riesgos'!E6&gt;'[1]Porcentajes'!$D$9,'Registro de Riesgos'!E6&lt;='[1]Porcentajes'!$D$8),'Registro de Riesgos'!E6*'[1]Porcentajes'!$G$8,IF(AND('Registro de Riesgos'!E6&gt;'[1]Porcentajes'!$D$8,'Registro de Riesgos'!E6&lt;='[1]Porcentajes'!$D$7),'Registro de Riesgos'!E6*'[1]Porcentajes'!$E$7,IF(AND('Registro de Riesgos'!E6&gt;'[1]Porcentajes'!$D$7,'Registro de Riesgos'!E6&lt;='[1]Porcentajes'!$D$6),'Registro de Riesgos'!E6*'[1]Porcentajes'!$G$6,IF('Registro de Riesgos'!E6&gt;'[1]Porcentajes'!$D$6,'Registro de Riesgos'!E6*'[1]Porcentajes'!$G$6,"ERROR")))))))</f>
        <v>0.03</v>
      </c>
      <c r="P6" s="35" t="str">
        <f>(IF(AND('Registro de Riesgos'!E6&gt;0,'Registro de Riesgos'!E6&lt;='[1]Porcentajes'!$D$10),'[1]Porcentajes'!$I$10,IF(AND('Registro de Riesgos'!E6&gt;'[1]Porcentajes'!$D$10,'Registro de Riesgos'!E6&lt;='[1]Porcentajes'!$D$9),'[1]Porcentajes'!$I$9,IF(AND('Registro de Riesgos'!E6&gt;'[1]Porcentajes'!$D$9,'Registro de Riesgos'!E6&lt;='[1]Porcentajes'!$D$8),'[1]Porcentajes'!$I$8,IF(AND('Registro de Riesgos'!E6&gt;'[1]Porcentajes'!$D$8,'Registro de Riesgos'!E6&lt;='[1]Porcentajes'!$D$7),'[1]Porcentajes'!$I$7,IF(AND('Registro de Riesgos'!E6&gt;'[1]Porcentajes'!$D$7,'Registro de Riesgos'!E6&lt;='[1]Porcentajes'!$D$6),'[1]Porcentajes'!$I$6,IF('Registro de Riesgos'!E6&gt;'[1]Porcentajes'!$D$6,"Entregables con indices de calidad MUY BAJA","ERROR")))))))</f>
        <v>Impacto sobre areas funcionales  de los entregables </v>
      </c>
    </row>
    <row r="7" spans="1:16" ht="15">
      <c r="A7" s="32" t="s">
        <v>215</v>
      </c>
      <c r="B7" s="32" t="s">
        <v>216</v>
      </c>
      <c r="C7" s="32" t="s">
        <v>217</v>
      </c>
      <c r="D7" s="33"/>
      <c r="E7" s="34">
        <v>0.3</v>
      </c>
      <c r="F7" s="32">
        <v>1</v>
      </c>
      <c r="G7" s="35">
        <f>IF(F7=1,0,IF(F7=0,1,"ERROR-LEER COMENTARIO"))</f>
        <v>0</v>
      </c>
      <c r="H7" s="36" t="str">
        <f>IF('Registro de Riesgos'!F7=1,(IF(AND('Registro de Riesgos'!E7&gt;0,'Registro de Riesgos'!E7&lt;='[1]Porcentajes'!$D$10),'[1]Porcentajes'!$B$10,IF(AND('Registro de Riesgos'!E7&gt;'[1]Porcentajes'!$D$10,'Registro de Riesgos'!E7&lt;='[1]Porcentajes'!$D$9),'[1]Porcentajes'!$B$9,IF(AND('Registro de Riesgos'!E7&gt;'[1]Porcentajes'!$D$9,'Registro de Riesgos'!E7&lt;='[1]Porcentajes'!$D$8),'[1]Porcentajes'!$B$8,IF(AND('Registro de Riesgos'!E7&gt;'[1]Porcentajes'!$D$8,'Registro de Riesgos'!E7&lt;='[1]Porcentajes'!$D$7),'[1]Porcentajes'!$B$7,IF(AND('Registro de Riesgos'!E7&gt;'[1]Porcentajes'!$D$7,'Registro de Riesgos'!E7&lt;='[1]Porcentajes'!$D$6),'[1]Porcentajes'!$B$6,IF('Registro de Riesgos'!E7&gt;'[1]Porcentajes'!$D$6,"PROYECTO NO VIABLE","ERROR"))))))),"")</f>
        <v>Mediano</v>
      </c>
      <c r="I7" s="36">
        <f>IF('Registro de Riesgos'!G7=1,(IF(AND('Registro de Riesgos'!E7&gt;0,'Registro de Riesgos'!E7&lt;='[1]Porcentajes'!$D$10),'[1]Porcentajes'!$B$10,IF(AND('Registro de Riesgos'!E7&gt;'[1]Porcentajes'!$D$10,'Registro de Riesgos'!E7&lt;='[1]Porcentajes'!$D$9),'[1]Porcentajes'!$B$9,IF(AND('Registro de Riesgos'!E7&gt;'[1]Porcentajes'!$D$9,'Registro de Riesgos'!E7&lt;='[1]Porcentajes'!$D$8),'[1]Porcentajes'!$B$8,IF(AND('Registro de Riesgos'!E7&gt;'[1]Porcentajes'!$D$8,'Registro de Riesgos'!E7&lt;='[1]Porcentajes'!$D$7),'[1]Porcentajes'!$B$7,IF(AND('Registro de Riesgos'!E7&gt;'[1]Porcentajes'!$D$7,'Registro de Riesgos'!E7&lt;='[1]Porcentajes'!$D$6),'[1]Porcentajes'!$B$6,IF('Registro de Riesgos'!E7&gt;'[1]Porcentajes'!$D$6,"PROYECTO VIABLE","ERROR"))))))),"")</f>
      </c>
      <c r="J7" s="35">
        <v>1</v>
      </c>
      <c r="K7" s="35">
        <f aca="true" t="shared" si="0" ref="K7:K17">IF(J7=1,0,IF(J7=0,1,"ERROR-LEER COMENTARIO"))</f>
        <v>0</v>
      </c>
      <c r="L7" s="35">
        <f>(IF(AND('Registro de Riesgos'!E7&gt;0,'Registro de Riesgos'!E7&lt;='[1]Porcentajes'!$D$10),'Registro de Riesgos'!E7*'[1]Porcentajes'!$H$10,IF(AND('Registro de Riesgos'!E7&gt;'[1]Porcentajes'!$D$10,'Registro de Riesgos'!E7&lt;='[1]Porcentajes'!$D$9),'Registro de Riesgos'!E7*'[1]Porcentajes'!$H$9,IF(AND('Registro de Riesgos'!E7&gt;'[1]Porcentajes'!$D$9,'Registro de Riesgos'!E7&lt;='[1]Porcentajes'!$D$8),'Registro de Riesgos'!E7*'[1]Porcentajes'!$H$8,IF(AND('Registro de Riesgos'!E7&gt;'[1]Porcentajes'!$D$8,'Registro de Riesgos'!E7&lt;='[1]Porcentajes'!$D$7),'Registro de Riesgos'!E7*'[1]Porcentajes'!$H$7,IF(AND('Registro de Riesgos'!E7&gt;'[1]Porcentajes'!$D$7,'Registro de Riesgos'!E7&lt;='[1]Porcentajes'!$D$6),'Registro de Riesgos'!E7*'[1]Porcentajes'!$H$6,IF('Registro de Riesgos'!E7&gt;'[1]Porcentajes'!$D$6,'Registro de Riesgos'!E7*'[1]Porcentajes'!$H$6,"ERROR")))))))</f>
        <v>0.030000000000000006</v>
      </c>
      <c r="M7" s="37">
        <f>(IF(AND('Registro de Riesgos'!E7&gt;0,'Registro de Riesgos'!E7&lt;='[1]Porcentajes'!$D$10),'Registro de Riesgos'!E7*'[1]Porcentajes'!$E$10,IF(AND('Registro de Riesgos'!E7&gt;'[1]Porcentajes'!$D$10,'Registro de Riesgos'!E7&lt;='[1]Porcentajes'!$D$9),'Registro de Riesgos'!E7*'[1]Porcentajes'!$E$9,IF(AND('Registro de Riesgos'!E7&gt;'[1]Porcentajes'!$D$9,'Registro de Riesgos'!E7&lt;='[1]Porcentajes'!$D$8),'Registro de Riesgos'!E7*'[1]Porcentajes'!$E$8,IF(AND('Registro de Riesgos'!E7&gt;'[1]Porcentajes'!$D$8,'Registro de Riesgos'!E7&lt;='[1]Porcentajes'!$D$7),'Registro de Riesgos'!E7*'[1]Porcentajes'!$E$7,IF(AND('Registro de Riesgos'!E7&gt;'[1]Porcentajes'!$D$7,'Registro de Riesgos'!E7&lt;='[1]Porcentajes'!$D$6),'Registro de Riesgos'!E7*'[1]Porcentajes'!$E$6,IF('Registro de Riesgos'!E7&gt;'[1]Porcentajes'!$D$6,'Registro de Riesgos'!E7*'[1]Porcentajes'!$E$6,"ERROR")))))))</f>
        <v>0.03</v>
      </c>
      <c r="N7" s="38">
        <f>(IF(AND('Registro de Riesgos'!E7&gt;0,'Registro de Riesgos'!E7&lt;='[1]Porcentajes'!$D$10),'Registro de Riesgos'!E7*'[1]Porcentajes'!$F$10,IF(AND('Registro de Riesgos'!E7&gt;'[1]Porcentajes'!$D$10,'Registro de Riesgos'!E7&lt;='[1]Porcentajes'!$D$9),'Registro de Riesgos'!E7*'[1]Porcentajes'!$F$9,IF(AND('Registro de Riesgos'!E7&gt;'[1]Porcentajes'!$D$9,'Registro de Riesgos'!E7&lt;='[1]Porcentajes'!$D$8),'Registro de Riesgos'!E7*'[1]Porcentajes'!$F$8,IF(AND('Registro de Riesgos'!E7&gt;'[1]Porcentajes'!$D$8,'Registro de Riesgos'!E7&lt;='[1]Porcentajes'!$D$7),'Registro de Riesgos'!E7*'[1]Porcentajes'!$F$7,IF(AND('Registro de Riesgos'!E7&gt;'[1]Porcentajes'!$D$7,'Registro de Riesgos'!E7&lt;='[1]Porcentajes'!$D$6),'Registro de Riesgos'!E7*'[1]Porcentajes'!$F$6,IF('Registro de Riesgos'!E7&gt;'[1]Porcentajes'!$D$6,'Registro de Riesgos'!E7*'[1]Porcentajes'!$F$6,"ERROR")))))))</f>
        <v>0.03</v>
      </c>
      <c r="O7" s="38">
        <f>(IF(AND('Registro de Riesgos'!E7&gt;0,'Registro de Riesgos'!E7&lt;='[1]Porcentajes'!$D$10),'Registro de Riesgos'!E7*'[1]Porcentajes'!$G$10,IF(AND('Registro de Riesgos'!E7&gt;'[1]Porcentajes'!$D$10,'Registro de Riesgos'!E7&lt;='[1]Porcentajes'!$D$9),'Registro de Riesgos'!E7*'[1]Porcentajes'!$G$9,IF(AND('Registro de Riesgos'!E7&gt;'[1]Porcentajes'!$D$9,'Registro de Riesgos'!E7&lt;='[1]Porcentajes'!$D$8),'Registro de Riesgos'!E7*'[1]Porcentajes'!$G$8,IF(AND('Registro de Riesgos'!E7&gt;'[1]Porcentajes'!$D$8,'Registro de Riesgos'!E7&lt;='[1]Porcentajes'!$D$7),'Registro de Riesgos'!E7*'[1]Porcentajes'!$E$7,IF(AND('Registro de Riesgos'!E7&gt;'[1]Porcentajes'!$D$7,'Registro de Riesgos'!E7&lt;='[1]Porcentajes'!$D$6),'Registro de Riesgos'!E7*'[1]Porcentajes'!$G$6,IF('Registro de Riesgos'!E7&gt;'[1]Porcentajes'!$D$6,'Registro de Riesgos'!E7*'[1]Porcentajes'!$G$6,"ERROR")))))))</f>
        <v>0.03</v>
      </c>
      <c r="P7" s="35" t="str">
        <f>(IF(AND('Registro de Riesgos'!E7&gt;0,'Registro de Riesgos'!E7&lt;='[1]Porcentajes'!$D$10),'[1]Porcentajes'!$I$10,IF(AND('Registro de Riesgos'!E7&gt;'[1]Porcentajes'!$D$10,'Registro de Riesgos'!E7&lt;='[1]Porcentajes'!$D$9),'[1]Porcentajes'!$I$9,IF(AND('Registro de Riesgos'!E7&gt;'[1]Porcentajes'!$D$9,'Registro de Riesgos'!E7&lt;='[1]Porcentajes'!$D$8),'[1]Porcentajes'!$I$8,IF(AND('Registro de Riesgos'!E7&gt;'[1]Porcentajes'!$D$8,'Registro de Riesgos'!E7&lt;='[1]Porcentajes'!$D$7),'[1]Porcentajes'!$I$7,IF(AND('Registro de Riesgos'!E7&gt;'[1]Porcentajes'!$D$7,'Registro de Riesgos'!E7&lt;='[1]Porcentajes'!$D$6),'[1]Porcentajes'!$I$6,IF('Registro de Riesgos'!E7&gt;'[1]Porcentajes'!$D$6,"Entregables con indices de calidad MUY BAJA","ERROR")))))))</f>
        <v>Impacto sobre areas funcionales  de los entregables </v>
      </c>
    </row>
    <row r="8" spans="1:16" ht="15">
      <c r="A8" s="32" t="s">
        <v>215</v>
      </c>
      <c r="B8" s="32" t="s">
        <v>218</v>
      </c>
      <c r="C8" s="32" t="s">
        <v>219</v>
      </c>
      <c r="D8" s="33"/>
      <c r="E8" s="34">
        <v>0.3</v>
      </c>
      <c r="F8" s="32">
        <v>1</v>
      </c>
      <c r="G8" s="35">
        <f aca="true" t="shared" si="1" ref="G8:G17">IF(F8=1,0,IF(F8=0,1,"ERROR-LEER COMENTARIO"))</f>
        <v>0</v>
      </c>
      <c r="H8" s="36" t="str">
        <f>IF('Registro de Riesgos'!F8=1,(IF(AND('Registro de Riesgos'!E8&gt;0,'Registro de Riesgos'!E8&lt;='[1]Porcentajes'!$D$10),'[1]Porcentajes'!$B$10,IF(AND('Registro de Riesgos'!E8&gt;'[1]Porcentajes'!$D$10,'Registro de Riesgos'!E8&lt;='[1]Porcentajes'!$D$9),'[1]Porcentajes'!$B$9,IF(AND('Registro de Riesgos'!E8&gt;'[1]Porcentajes'!$D$9,'Registro de Riesgos'!E8&lt;='[1]Porcentajes'!$D$8),'[1]Porcentajes'!$B$8,IF(AND('Registro de Riesgos'!E8&gt;'[1]Porcentajes'!$D$8,'Registro de Riesgos'!E8&lt;='[1]Porcentajes'!$D$7),'[1]Porcentajes'!$B$7,IF(AND('Registro de Riesgos'!E8&gt;'[1]Porcentajes'!$D$7,'Registro de Riesgos'!E8&lt;='[1]Porcentajes'!$D$6),'[1]Porcentajes'!$B$6,IF('Registro de Riesgos'!E8&gt;'[1]Porcentajes'!$D$6,"PROYECTO NO VIABLE","ERROR"))))))),"")</f>
        <v>Mediano</v>
      </c>
      <c r="I8" s="36">
        <f>IF('Registro de Riesgos'!G8=1,(IF(AND('Registro de Riesgos'!E8&gt;0,'Registro de Riesgos'!E8&lt;='[1]Porcentajes'!$D$10),'[1]Porcentajes'!$B$10,IF(AND('Registro de Riesgos'!E8&gt;'[1]Porcentajes'!$D$10,'Registro de Riesgos'!E8&lt;='[1]Porcentajes'!$D$9),'[1]Porcentajes'!$B$9,IF(AND('Registro de Riesgos'!E8&gt;'[1]Porcentajes'!$D$9,'Registro de Riesgos'!E8&lt;='[1]Porcentajes'!$D$8),'[1]Porcentajes'!$B$8,IF(AND('Registro de Riesgos'!E8&gt;'[1]Porcentajes'!$D$8,'Registro de Riesgos'!E8&lt;='[1]Porcentajes'!$D$7),'[1]Porcentajes'!$B$7,IF(AND('Registro de Riesgos'!E8&gt;'[1]Porcentajes'!$D$7,'Registro de Riesgos'!E8&lt;='[1]Porcentajes'!$D$6),'[1]Porcentajes'!$B$6,IF('Registro de Riesgos'!E8&gt;'[1]Porcentajes'!$D$6,"PROYECTO VIABLE","ERROR"))))))),"")</f>
      </c>
      <c r="J8" s="35">
        <v>0</v>
      </c>
      <c r="K8" s="35">
        <f t="shared" si="0"/>
        <v>1</v>
      </c>
      <c r="L8" s="35">
        <f>(IF(AND('Registro de Riesgos'!E8&gt;0,'Registro de Riesgos'!E8&lt;='[1]Porcentajes'!$D$10),'Registro de Riesgos'!E8*'[1]Porcentajes'!$H$10,IF(AND('Registro de Riesgos'!E8&gt;'[1]Porcentajes'!$D$10,'Registro de Riesgos'!E8&lt;='[1]Porcentajes'!$D$9),'Registro de Riesgos'!E8*'[1]Porcentajes'!$H$9,IF(AND('Registro de Riesgos'!E8&gt;'[1]Porcentajes'!$D$9,'Registro de Riesgos'!E8&lt;='[1]Porcentajes'!$D$8),'Registro de Riesgos'!E8*'[1]Porcentajes'!$H$8,IF(AND('Registro de Riesgos'!E8&gt;'[1]Porcentajes'!$D$8,'Registro de Riesgos'!E8&lt;='[1]Porcentajes'!$D$7),'Registro de Riesgos'!E8*'[1]Porcentajes'!$H$7,IF(AND('Registro de Riesgos'!E8&gt;'[1]Porcentajes'!$D$7,'Registro de Riesgos'!E8&lt;='[1]Porcentajes'!$D$6),'Registro de Riesgos'!E8*'[1]Porcentajes'!$H$6,IF('Registro de Riesgos'!E8&gt;'[1]Porcentajes'!$D$6,'Registro de Riesgos'!E8*'[1]Porcentajes'!$H$6,"ERROR")))))))</f>
        <v>0.030000000000000006</v>
      </c>
      <c r="M8" s="37">
        <f>(IF(AND('Registro de Riesgos'!E8&gt;0,'Registro de Riesgos'!E8&lt;='[1]Porcentajes'!$D$10),'Registro de Riesgos'!E8*'[1]Porcentajes'!$E$10,IF(AND('Registro de Riesgos'!E8&gt;'[1]Porcentajes'!$D$10,'Registro de Riesgos'!E8&lt;='[1]Porcentajes'!$D$9),'Registro de Riesgos'!E8*'[1]Porcentajes'!$E$9,IF(AND('Registro de Riesgos'!E8&gt;'[1]Porcentajes'!$D$9,'Registro de Riesgos'!E8&lt;='[1]Porcentajes'!$D$8),'Registro de Riesgos'!E8*'[1]Porcentajes'!$E$8,IF(AND('Registro de Riesgos'!E8&gt;'[1]Porcentajes'!$D$8,'Registro de Riesgos'!E8&lt;='[1]Porcentajes'!$D$7),'Registro de Riesgos'!E8*'[1]Porcentajes'!$E$7,IF(AND('Registro de Riesgos'!E8&gt;'[1]Porcentajes'!$D$7,'Registro de Riesgos'!E8&lt;='[1]Porcentajes'!$D$6),'Registro de Riesgos'!E8*'[1]Porcentajes'!$E$6,IF('Registro de Riesgos'!E8&gt;'[1]Porcentajes'!$D$6,'Registro de Riesgos'!E8*'[1]Porcentajes'!$E$6,"ERROR")))))))</f>
        <v>0.03</v>
      </c>
      <c r="N8" s="38">
        <f>(IF(AND('Registro de Riesgos'!E8&gt;0,'Registro de Riesgos'!E8&lt;='[1]Porcentajes'!$D$10),'Registro de Riesgos'!E8*'[1]Porcentajes'!$F$10,IF(AND('Registro de Riesgos'!E8&gt;'[1]Porcentajes'!$D$10,'Registro de Riesgos'!E8&lt;='[1]Porcentajes'!$D$9),'Registro de Riesgos'!E8*'[1]Porcentajes'!$F$9,IF(AND('Registro de Riesgos'!E8&gt;'[1]Porcentajes'!$D$9,'Registro de Riesgos'!E8&lt;='[1]Porcentajes'!$D$8),'Registro de Riesgos'!E8*'[1]Porcentajes'!$F$8,IF(AND('Registro de Riesgos'!E8&gt;'[1]Porcentajes'!$D$8,'Registro de Riesgos'!E8&lt;='[1]Porcentajes'!$D$7),'Registro de Riesgos'!E8*'[1]Porcentajes'!$F$7,IF(AND('Registro de Riesgos'!E8&gt;'[1]Porcentajes'!$D$7,'Registro de Riesgos'!E8&lt;='[1]Porcentajes'!$D$6),'Registro de Riesgos'!E8*'[1]Porcentajes'!$F$6,IF('Registro de Riesgos'!E8&gt;'[1]Porcentajes'!$D$6,'Registro de Riesgos'!E8*'[1]Porcentajes'!$F$6,"ERROR")))))))</f>
        <v>0.03</v>
      </c>
      <c r="O8" s="38">
        <f>(IF(AND('Registro de Riesgos'!E8&gt;0,'Registro de Riesgos'!E8&lt;='[1]Porcentajes'!$D$10),'Registro de Riesgos'!E8*'[1]Porcentajes'!$G$10,IF(AND('Registro de Riesgos'!E8&gt;'[1]Porcentajes'!$D$10,'Registro de Riesgos'!E8&lt;='[1]Porcentajes'!$D$9),'Registro de Riesgos'!E8*'[1]Porcentajes'!$G$9,IF(AND('Registro de Riesgos'!E8&gt;'[1]Porcentajes'!$D$9,'Registro de Riesgos'!E8&lt;='[1]Porcentajes'!$D$8),'Registro de Riesgos'!E8*'[1]Porcentajes'!$G$8,IF(AND('Registro de Riesgos'!E8&gt;'[1]Porcentajes'!$D$8,'Registro de Riesgos'!E8&lt;='[1]Porcentajes'!$D$7),'Registro de Riesgos'!E8*'[1]Porcentajes'!$E$7,IF(AND('Registro de Riesgos'!E8&gt;'[1]Porcentajes'!$D$7,'Registro de Riesgos'!E8&lt;='[1]Porcentajes'!$D$6),'Registro de Riesgos'!E8*'[1]Porcentajes'!$G$6,IF('Registro de Riesgos'!E8&gt;'[1]Porcentajes'!$D$6,'Registro de Riesgos'!E8*'[1]Porcentajes'!$G$6,"ERROR")))))))</f>
        <v>0.03</v>
      </c>
      <c r="P8" s="35" t="str">
        <f>(IF(AND('Registro de Riesgos'!E8&gt;0,'Registro de Riesgos'!E8&lt;='[1]Porcentajes'!$D$10),'[1]Porcentajes'!$I$10,IF(AND('Registro de Riesgos'!E8&gt;'[1]Porcentajes'!$D$10,'Registro de Riesgos'!E8&lt;='[1]Porcentajes'!$D$9),'[1]Porcentajes'!$I$9,IF(AND('Registro de Riesgos'!E8&gt;'[1]Porcentajes'!$D$9,'Registro de Riesgos'!E8&lt;='[1]Porcentajes'!$D$8),'[1]Porcentajes'!$I$8,IF(AND('Registro de Riesgos'!E8&gt;'[1]Porcentajes'!$D$8,'Registro de Riesgos'!E8&lt;='[1]Porcentajes'!$D$7),'[1]Porcentajes'!$I$7,IF(AND('Registro de Riesgos'!E8&gt;'[1]Porcentajes'!$D$7,'Registro de Riesgos'!E8&lt;='[1]Porcentajes'!$D$6),'[1]Porcentajes'!$I$6,IF('Registro de Riesgos'!E8&gt;'[1]Porcentajes'!$D$6,"Entregables con indices de calidad MUY BAJA","ERROR")))))))</f>
        <v>Impacto sobre areas funcionales  de los entregables </v>
      </c>
    </row>
    <row r="9" spans="1:16" ht="15">
      <c r="A9" s="32" t="s">
        <v>212</v>
      </c>
      <c r="B9" s="32" t="s">
        <v>213</v>
      </c>
      <c r="C9" s="32" t="s">
        <v>220</v>
      </c>
      <c r="D9" s="33"/>
      <c r="E9" s="34">
        <v>0.3</v>
      </c>
      <c r="F9" s="32">
        <v>1</v>
      </c>
      <c r="G9" s="35">
        <f t="shared" si="1"/>
        <v>0</v>
      </c>
      <c r="H9" s="36" t="str">
        <f>IF('Registro de Riesgos'!F9=1,(IF(AND('Registro de Riesgos'!E9&gt;0,'Registro de Riesgos'!E9&lt;='[1]Porcentajes'!$D$10),'[1]Porcentajes'!$B$10,IF(AND('Registro de Riesgos'!E9&gt;'[1]Porcentajes'!$D$10,'Registro de Riesgos'!E9&lt;='[1]Porcentajes'!$D$9),'[1]Porcentajes'!$B$9,IF(AND('Registro de Riesgos'!E9&gt;'[1]Porcentajes'!$D$9,'Registro de Riesgos'!E9&lt;='[1]Porcentajes'!$D$8),'[1]Porcentajes'!$B$8,IF(AND('Registro de Riesgos'!E9&gt;'[1]Porcentajes'!$D$8,'Registro de Riesgos'!E9&lt;='[1]Porcentajes'!$D$7),'[1]Porcentajes'!$B$7,IF(AND('Registro de Riesgos'!E9&gt;'[1]Porcentajes'!$D$7,'Registro de Riesgos'!E9&lt;='[1]Porcentajes'!$D$6),'[1]Porcentajes'!$B$6,IF('Registro de Riesgos'!E9&gt;'[1]Porcentajes'!$D$6,"PROYECTO NO VIABLE","ERROR"))))))),"")</f>
        <v>Mediano</v>
      </c>
      <c r="I9" s="36">
        <f>IF('Registro de Riesgos'!G9=1,(IF(AND('Registro de Riesgos'!E9&gt;0,'Registro de Riesgos'!E9&lt;='[1]Porcentajes'!$D$10),'[1]Porcentajes'!$B$10,IF(AND('Registro de Riesgos'!E9&gt;'[1]Porcentajes'!$D$10,'Registro de Riesgos'!E9&lt;='[1]Porcentajes'!$D$9),'[1]Porcentajes'!$B$9,IF(AND('Registro de Riesgos'!E9&gt;'[1]Porcentajes'!$D$9,'Registro de Riesgos'!E9&lt;='[1]Porcentajes'!$D$8),'[1]Porcentajes'!$B$8,IF(AND('Registro de Riesgos'!E9&gt;'[1]Porcentajes'!$D$8,'Registro de Riesgos'!E9&lt;='[1]Porcentajes'!$D$7),'[1]Porcentajes'!$B$7,IF(AND('Registro de Riesgos'!E9&gt;'[1]Porcentajes'!$D$7,'Registro de Riesgos'!E9&lt;='[1]Porcentajes'!$D$6),'[1]Porcentajes'!$B$6,IF('Registro de Riesgos'!E9&gt;'[1]Porcentajes'!$D$6,"PROYECTO VIABLE","ERROR"))))))),"")</f>
      </c>
      <c r="J9" s="35">
        <v>1</v>
      </c>
      <c r="K9" s="35">
        <f t="shared" si="0"/>
        <v>0</v>
      </c>
      <c r="L9" s="35">
        <f>(IF(AND('Registro de Riesgos'!E9&gt;0,'Registro de Riesgos'!E9&lt;='[1]Porcentajes'!$D$10),'Registro de Riesgos'!E9*'[1]Porcentajes'!$H$10,IF(AND('Registro de Riesgos'!E9&gt;'[1]Porcentajes'!$D$10,'Registro de Riesgos'!E9&lt;='[1]Porcentajes'!$D$9),'Registro de Riesgos'!E9*'[1]Porcentajes'!$H$9,IF(AND('Registro de Riesgos'!E9&gt;'[1]Porcentajes'!$D$9,'Registro de Riesgos'!E9&lt;='[1]Porcentajes'!$D$8),'Registro de Riesgos'!E9*'[1]Porcentajes'!$H$8,IF(AND('Registro de Riesgos'!E9&gt;'[1]Porcentajes'!$D$8,'Registro de Riesgos'!E9&lt;='[1]Porcentajes'!$D$7),'Registro de Riesgos'!E9*'[1]Porcentajes'!$H$7,IF(AND('Registro de Riesgos'!E9&gt;'[1]Porcentajes'!$D$7,'Registro de Riesgos'!E9&lt;='[1]Porcentajes'!$D$6),'Registro de Riesgos'!E9*'[1]Porcentajes'!$H$6,IF('Registro de Riesgos'!E9&gt;'[1]Porcentajes'!$D$6,'Registro de Riesgos'!E9*'[1]Porcentajes'!$H$6,"ERROR")))))))</f>
        <v>0.030000000000000006</v>
      </c>
      <c r="M9" s="37">
        <f>(IF(AND('Registro de Riesgos'!E9&gt;0,'Registro de Riesgos'!E9&lt;='[1]Porcentajes'!$D$10),'Registro de Riesgos'!E9*'[1]Porcentajes'!$E$10,IF(AND('Registro de Riesgos'!E9&gt;'[1]Porcentajes'!$D$10,'Registro de Riesgos'!E9&lt;='[1]Porcentajes'!$D$9),'Registro de Riesgos'!E9*'[1]Porcentajes'!$E$9,IF(AND('Registro de Riesgos'!E9&gt;'[1]Porcentajes'!$D$9,'Registro de Riesgos'!E9&lt;='[1]Porcentajes'!$D$8),'Registro de Riesgos'!E9*'[1]Porcentajes'!$E$8,IF(AND('Registro de Riesgos'!E9&gt;'[1]Porcentajes'!$D$8,'Registro de Riesgos'!E9&lt;='[1]Porcentajes'!$D$7),'Registro de Riesgos'!E9*'[1]Porcentajes'!$E$7,IF(AND('Registro de Riesgos'!E9&gt;'[1]Porcentajes'!$D$7,'Registro de Riesgos'!E9&lt;='[1]Porcentajes'!$D$6),'Registro de Riesgos'!E9*'[1]Porcentajes'!$E$6,IF('Registro de Riesgos'!E9&gt;'[1]Porcentajes'!$D$6,'Registro de Riesgos'!E9*'[1]Porcentajes'!$E$6,"ERROR")))))))</f>
        <v>0.03</v>
      </c>
      <c r="N9" s="38">
        <f>(IF(AND('Registro de Riesgos'!E9&gt;0,'Registro de Riesgos'!E9&lt;='[1]Porcentajes'!$D$10),'Registro de Riesgos'!E9*'[1]Porcentajes'!$F$10,IF(AND('Registro de Riesgos'!E9&gt;'[1]Porcentajes'!$D$10,'Registro de Riesgos'!E9&lt;='[1]Porcentajes'!$D$9),'Registro de Riesgos'!E9*'[1]Porcentajes'!$F$9,IF(AND('Registro de Riesgos'!E9&gt;'[1]Porcentajes'!$D$9,'Registro de Riesgos'!E9&lt;='[1]Porcentajes'!$D$8),'Registro de Riesgos'!E9*'[1]Porcentajes'!$F$8,IF(AND('Registro de Riesgos'!E9&gt;'[1]Porcentajes'!$D$8,'Registro de Riesgos'!E9&lt;='[1]Porcentajes'!$D$7),'Registro de Riesgos'!E9*'[1]Porcentajes'!$F$7,IF(AND('Registro de Riesgos'!E9&gt;'[1]Porcentajes'!$D$7,'Registro de Riesgos'!E9&lt;='[1]Porcentajes'!$D$6),'Registro de Riesgos'!E9*'[1]Porcentajes'!$F$6,IF('Registro de Riesgos'!E9&gt;'[1]Porcentajes'!$D$6,'Registro de Riesgos'!E9*'[1]Porcentajes'!$F$6,"ERROR")))))))</f>
        <v>0.03</v>
      </c>
      <c r="O9" s="38">
        <f>(IF(AND('Registro de Riesgos'!E9&gt;0,'Registro de Riesgos'!E9&lt;='[1]Porcentajes'!$D$10),'Registro de Riesgos'!E9*'[1]Porcentajes'!$G$10,IF(AND('Registro de Riesgos'!E9&gt;'[1]Porcentajes'!$D$10,'Registro de Riesgos'!E9&lt;='[1]Porcentajes'!$D$9),'Registro de Riesgos'!E9*'[1]Porcentajes'!$G$9,IF(AND('Registro de Riesgos'!E9&gt;'[1]Porcentajes'!$D$9,'Registro de Riesgos'!E9&lt;='[1]Porcentajes'!$D$8),'Registro de Riesgos'!E9*'[1]Porcentajes'!$G$8,IF(AND('Registro de Riesgos'!E9&gt;'[1]Porcentajes'!$D$8,'Registro de Riesgos'!E9&lt;='[1]Porcentajes'!$D$7),'Registro de Riesgos'!E9*'[1]Porcentajes'!$E$7,IF(AND('Registro de Riesgos'!E9&gt;'[1]Porcentajes'!$D$7,'Registro de Riesgos'!E9&lt;='[1]Porcentajes'!$D$6),'Registro de Riesgos'!E9*'[1]Porcentajes'!$G$6,IF('Registro de Riesgos'!E9&gt;'[1]Porcentajes'!$D$6,'Registro de Riesgos'!E9*'[1]Porcentajes'!$G$6,"ERROR")))))))</f>
        <v>0.03</v>
      </c>
      <c r="P9" s="35" t="str">
        <f>(IF(AND('Registro de Riesgos'!E9&gt;0,'Registro de Riesgos'!E9&lt;='[1]Porcentajes'!$D$10),'[1]Porcentajes'!$I$10,IF(AND('Registro de Riesgos'!E9&gt;'[1]Porcentajes'!$D$10,'Registro de Riesgos'!E9&lt;='[1]Porcentajes'!$D$9),'[1]Porcentajes'!$I$9,IF(AND('Registro de Riesgos'!E9&gt;'[1]Porcentajes'!$D$9,'Registro de Riesgos'!E9&lt;='[1]Porcentajes'!$D$8),'[1]Porcentajes'!$I$8,IF(AND('Registro de Riesgos'!E9&gt;'[1]Porcentajes'!$D$8,'Registro de Riesgos'!E9&lt;='[1]Porcentajes'!$D$7),'[1]Porcentajes'!$I$7,IF(AND('Registro de Riesgos'!E9&gt;'[1]Porcentajes'!$D$7,'Registro de Riesgos'!E9&lt;='[1]Porcentajes'!$D$6),'[1]Porcentajes'!$I$6,IF('Registro de Riesgos'!E9&gt;'[1]Porcentajes'!$D$6,"Entregables con indices de calidad MUY BAJA","ERROR")))))))</f>
        <v>Impacto sobre areas funcionales  de los entregables </v>
      </c>
    </row>
    <row r="10" spans="1:16" ht="15">
      <c r="A10" s="32" t="s">
        <v>212</v>
      </c>
      <c r="B10" s="32" t="s">
        <v>216</v>
      </c>
      <c r="C10" s="32" t="s">
        <v>221</v>
      </c>
      <c r="D10" s="33"/>
      <c r="E10" s="34">
        <v>0.3</v>
      </c>
      <c r="F10" s="32">
        <v>1</v>
      </c>
      <c r="G10" s="35">
        <f>IF(F10=1,0,IF(F10=0,1,"ERROR-LEER COMENTARIO"))</f>
        <v>0</v>
      </c>
      <c r="H10" s="36" t="str">
        <f>IF('Registro de Riesgos'!F10=1,(IF(AND('Registro de Riesgos'!E10&gt;0,'Registro de Riesgos'!E10&lt;='[1]Porcentajes'!$D$10),'[1]Porcentajes'!$B$10,IF(AND('Registro de Riesgos'!E10&gt;'[1]Porcentajes'!$D$10,'Registro de Riesgos'!E10&lt;='[1]Porcentajes'!$D$9),'[1]Porcentajes'!$B$9,IF(AND('Registro de Riesgos'!E10&gt;'[1]Porcentajes'!$D$9,'Registro de Riesgos'!E10&lt;='[1]Porcentajes'!$D$8),'[1]Porcentajes'!$B$8,IF(AND('Registro de Riesgos'!E10&gt;'[1]Porcentajes'!$D$8,'Registro de Riesgos'!E10&lt;='[1]Porcentajes'!$D$7),'[1]Porcentajes'!$B$7,IF(AND('Registro de Riesgos'!E10&gt;'[1]Porcentajes'!$D$7,'Registro de Riesgos'!E10&lt;='[1]Porcentajes'!$D$6),'[1]Porcentajes'!$B$6,IF('Registro de Riesgos'!E10&gt;'[1]Porcentajes'!$D$6,"PROYECTO NO VIABLE","ERROR"))))))),"")</f>
        <v>Mediano</v>
      </c>
      <c r="I10" s="36">
        <f>IF('Registro de Riesgos'!G10=1,(IF(AND('Registro de Riesgos'!E10&gt;0,'Registro de Riesgos'!E10&lt;='[1]Porcentajes'!$D$10),'[1]Porcentajes'!$B$10,IF(AND('Registro de Riesgos'!E10&gt;'[1]Porcentajes'!$D$10,'Registro de Riesgos'!E10&lt;='[1]Porcentajes'!$D$9),'[1]Porcentajes'!$B$9,IF(AND('Registro de Riesgos'!E10&gt;'[1]Porcentajes'!$D$9,'Registro de Riesgos'!E10&lt;='[1]Porcentajes'!$D$8),'[1]Porcentajes'!$B$8,IF(AND('Registro de Riesgos'!E10&gt;'[1]Porcentajes'!$D$8,'Registro de Riesgos'!E10&lt;='[1]Porcentajes'!$D$7),'[1]Porcentajes'!$B$7,IF(AND('Registro de Riesgos'!E10&gt;'[1]Porcentajes'!$D$7,'Registro de Riesgos'!E10&lt;='[1]Porcentajes'!$D$6),'[1]Porcentajes'!$B$6,IF('Registro de Riesgos'!E10&gt;'[1]Porcentajes'!$D$6,"PROYECTO VIABLE","ERROR"))))))),"")</f>
      </c>
      <c r="J10" s="35">
        <v>0</v>
      </c>
      <c r="K10" s="35">
        <f t="shared" si="0"/>
        <v>1</v>
      </c>
      <c r="L10" s="35">
        <f>(IF(AND('Registro de Riesgos'!E10&gt;0,'Registro de Riesgos'!E10&lt;='[1]Porcentajes'!$D$10),'Registro de Riesgos'!E10*'[1]Porcentajes'!$H$10,IF(AND('Registro de Riesgos'!E10&gt;'[1]Porcentajes'!$D$10,'Registro de Riesgos'!E10&lt;='[1]Porcentajes'!$D$9),'Registro de Riesgos'!E10*'[1]Porcentajes'!$H$9,IF(AND('Registro de Riesgos'!E10&gt;'[1]Porcentajes'!$D$9,'Registro de Riesgos'!E10&lt;='[1]Porcentajes'!$D$8),'Registro de Riesgos'!E10*'[1]Porcentajes'!$H$8,IF(AND('Registro de Riesgos'!E10&gt;'[1]Porcentajes'!$D$8,'Registro de Riesgos'!E10&lt;='[1]Porcentajes'!$D$7),'Registro de Riesgos'!E10*'[1]Porcentajes'!$H$7,IF(AND('Registro de Riesgos'!E10&gt;'[1]Porcentajes'!$D$7,'Registro de Riesgos'!E10&lt;='[1]Porcentajes'!$D$6),'Registro de Riesgos'!E10*'[1]Porcentajes'!$H$6,IF('Registro de Riesgos'!E10&gt;'[1]Porcentajes'!$D$6,'Registro de Riesgos'!E10*'[1]Porcentajes'!$H$6,"ERROR")))))))</f>
        <v>0.030000000000000006</v>
      </c>
      <c r="M10" s="37">
        <f>(IF(AND('Registro de Riesgos'!E10&gt;0,'Registro de Riesgos'!E10&lt;='[1]Porcentajes'!$D$10),'Registro de Riesgos'!E10*'[1]Porcentajes'!$E$10,IF(AND('Registro de Riesgos'!E10&gt;'[1]Porcentajes'!$D$10,'Registro de Riesgos'!E10&lt;='[1]Porcentajes'!$D$9),'Registro de Riesgos'!E10*'[1]Porcentajes'!$E$9,IF(AND('Registro de Riesgos'!E10&gt;'[1]Porcentajes'!$D$9,'Registro de Riesgos'!E10&lt;='[1]Porcentajes'!$D$8),'Registro de Riesgos'!E10*'[1]Porcentajes'!$E$8,IF(AND('Registro de Riesgos'!E10&gt;'[1]Porcentajes'!$D$8,'Registro de Riesgos'!E10&lt;='[1]Porcentajes'!$D$7),'Registro de Riesgos'!E10*'[1]Porcentajes'!$E$7,IF(AND('Registro de Riesgos'!E10&gt;'[1]Porcentajes'!$D$7,'Registro de Riesgos'!E10&lt;='[1]Porcentajes'!$D$6),'Registro de Riesgos'!E10*'[1]Porcentajes'!$E$6,IF('Registro de Riesgos'!E10&gt;'[1]Porcentajes'!$D$6,'Registro de Riesgos'!E10*'[1]Porcentajes'!$E$6,"ERROR")))))))</f>
        <v>0.03</v>
      </c>
      <c r="N10" s="38">
        <f>(IF(AND('Registro de Riesgos'!E10&gt;0,'Registro de Riesgos'!E10&lt;='[1]Porcentajes'!$D$10),'Registro de Riesgos'!E10*'[1]Porcentajes'!$F$10,IF(AND('Registro de Riesgos'!E10&gt;'[1]Porcentajes'!$D$10,'Registro de Riesgos'!E10&lt;='[1]Porcentajes'!$D$9),'Registro de Riesgos'!E10*'[1]Porcentajes'!$F$9,IF(AND('Registro de Riesgos'!E10&gt;'[1]Porcentajes'!$D$9,'Registro de Riesgos'!E10&lt;='[1]Porcentajes'!$D$8),'Registro de Riesgos'!E10*'[1]Porcentajes'!$F$8,IF(AND('Registro de Riesgos'!E10&gt;'[1]Porcentajes'!$D$8,'Registro de Riesgos'!E10&lt;='[1]Porcentajes'!$D$7),'Registro de Riesgos'!E10*'[1]Porcentajes'!$F$7,IF(AND('Registro de Riesgos'!E10&gt;'[1]Porcentajes'!$D$7,'Registro de Riesgos'!E10&lt;='[1]Porcentajes'!$D$6),'Registro de Riesgos'!E10*'[1]Porcentajes'!$F$6,IF('Registro de Riesgos'!E10&gt;'[1]Porcentajes'!$D$6,'Registro de Riesgos'!E10*'[1]Porcentajes'!$F$6,"ERROR")))))))</f>
        <v>0.03</v>
      </c>
      <c r="O10" s="38">
        <f>(IF(AND('Registro de Riesgos'!E10&gt;0,'Registro de Riesgos'!E10&lt;='[1]Porcentajes'!$D$10),'Registro de Riesgos'!E10*'[1]Porcentajes'!$G$10,IF(AND('Registro de Riesgos'!E10&gt;'[1]Porcentajes'!$D$10,'Registro de Riesgos'!E10&lt;='[1]Porcentajes'!$D$9),'Registro de Riesgos'!E10*'[1]Porcentajes'!$G$9,IF(AND('Registro de Riesgos'!E10&gt;'[1]Porcentajes'!$D$9,'Registro de Riesgos'!E10&lt;='[1]Porcentajes'!$D$8),'Registro de Riesgos'!E10*'[1]Porcentajes'!$G$8,IF(AND('Registro de Riesgos'!E10&gt;'[1]Porcentajes'!$D$8,'Registro de Riesgos'!E10&lt;='[1]Porcentajes'!$D$7),'Registro de Riesgos'!E10*'[1]Porcentajes'!$E$7,IF(AND('Registro de Riesgos'!E10&gt;'[1]Porcentajes'!$D$7,'Registro de Riesgos'!E10&lt;='[1]Porcentajes'!$D$6),'Registro de Riesgos'!E10*'[1]Porcentajes'!$G$6,IF('Registro de Riesgos'!E10&gt;'[1]Porcentajes'!$D$6,'Registro de Riesgos'!E10*'[1]Porcentajes'!$G$6,"ERROR")))))))</f>
        <v>0.03</v>
      </c>
      <c r="P10" s="35" t="str">
        <f>(IF(AND('Registro de Riesgos'!E10&gt;0,'Registro de Riesgos'!E10&lt;='[1]Porcentajes'!$D$10),'[1]Porcentajes'!$I$10,IF(AND('Registro de Riesgos'!E10&gt;'[1]Porcentajes'!$D$10,'Registro de Riesgos'!E10&lt;='[1]Porcentajes'!$D$9),'[1]Porcentajes'!$I$9,IF(AND('Registro de Riesgos'!E10&gt;'[1]Porcentajes'!$D$9,'Registro de Riesgos'!E10&lt;='[1]Porcentajes'!$D$8),'[1]Porcentajes'!$I$8,IF(AND('Registro de Riesgos'!E10&gt;'[1]Porcentajes'!$D$8,'Registro de Riesgos'!E10&lt;='[1]Porcentajes'!$D$7),'[1]Porcentajes'!$I$7,IF(AND('Registro de Riesgos'!E10&gt;'[1]Porcentajes'!$D$7,'Registro de Riesgos'!E10&lt;='[1]Porcentajes'!$D$6),'[1]Porcentajes'!$I$6,IF('Registro de Riesgos'!E10&gt;'[1]Porcentajes'!$D$6,"Entregables con indices de calidad MUY BAJA","ERROR")))))))</f>
        <v>Impacto sobre areas funcionales  de los entregables </v>
      </c>
    </row>
    <row r="11" spans="1:16" ht="15">
      <c r="A11" s="32" t="s">
        <v>215</v>
      </c>
      <c r="B11" s="32" t="s">
        <v>222</v>
      </c>
      <c r="C11" s="32" t="s">
        <v>223</v>
      </c>
      <c r="D11" s="33"/>
      <c r="E11" s="34">
        <v>0.3</v>
      </c>
      <c r="F11" s="32">
        <v>1</v>
      </c>
      <c r="G11" s="35">
        <f t="shared" si="1"/>
        <v>0</v>
      </c>
      <c r="H11" s="36" t="str">
        <f>IF('Registro de Riesgos'!F11=1,(IF(AND('Registro de Riesgos'!E11&gt;0,'Registro de Riesgos'!E11&lt;='[1]Porcentajes'!$D$10),'[1]Porcentajes'!$B$10,IF(AND('Registro de Riesgos'!E11&gt;'[1]Porcentajes'!$D$10,'Registro de Riesgos'!E11&lt;='[1]Porcentajes'!$D$9),'[1]Porcentajes'!$B$9,IF(AND('Registro de Riesgos'!E11&gt;'[1]Porcentajes'!$D$9,'Registro de Riesgos'!E11&lt;='[1]Porcentajes'!$D$8),'[1]Porcentajes'!$B$8,IF(AND('Registro de Riesgos'!E11&gt;'[1]Porcentajes'!$D$8,'Registro de Riesgos'!E11&lt;='[1]Porcentajes'!$D$7),'[1]Porcentajes'!$B$7,IF(AND('Registro de Riesgos'!E11&gt;'[1]Porcentajes'!$D$7,'Registro de Riesgos'!E11&lt;='[1]Porcentajes'!$D$6),'[1]Porcentajes'!$B$6,IF('Registro de Riesgos'!E11&gt;'[1]Porcentajes'!$D$6,"PROYECTO NO VIABLE","ERROR"))))))),"")</f>
        <v>Mediano</v>
      </c>
      <c r="I11" s="36">
        <f>IF('Registro de Riesgos'!G11=1,(IF(AND('Registro de Riesgos'!E11&gt;0,'Registro de Riesgos'!E11&lt;='[1]Porcentajes'!$D$10),'[1]Porcentajes'!$B$10,IF(AND('Registro de Riesgos'!E11&gt;'[1]Porcentajes'!$D$10,'Registro de Riesgos'!E11&lt;='[1]Porcentajes'!$D$9),'[1]Porcentajes'!$B$9,IF(AND('Registro de Riesgos'!E11&gt;'[1]Porcentajes'!$D$9,'Registro de Riesgos'!E11&lt;='[1]Porcentajes'!$D$8),'[1]Porcentajes'!$B$8,IF(AND('Registro de Riesgos'!E11&gt;'[1]Porcentajes'!$D$8,'Registro de Riesgos'!E11&lt;='[1]Porcentajes'!$D$7),'[1]Porcentajes'!$B$7,IF(AND('Registro de Riesgos'!E11&gt;'[1]Porcentajes'!$D$7,'Registro de Riesgos'!E11&lt;='[1]Porcentajes'!$D$6),'[1]Porcentajes'!$B$6,IF('Registro de Riesgos'!E11&gt;'[1]Porcentajes'!$D$6,"PROYECTO VIABLE","ERROR"))))))),"")</f>
      </c>
      <c r="J11" s="35">
        <v>1</v>
      </c>
      <c r="K11" s="35">
        <f t="shared" si="0"/>
        <v>0</v>
      </c>
      <c r="L11" s="35">
        <f>(IF(AND('Registro de Riesgos'!E11&gt;0,'Registro de Riesgos'!E11&lt;='[1]Porcentajes'!$D$10),'Registro de Riesgos'!E11*'[1]Porcentajes'!$H$10,IF(AND('Registro de Riesgos'!E11&gt;'[1]Porcentajes'!$D$10,'Registro de Riesgos'!E11&lt;='[1]Porcentajes'!$D$9),'Registro de Riesgos'!E11*'[1]Porcentajes'!$H$9,IF(AND('Registro de Riesgos'!E11&gt;'[1]Porcentajes'!$D$9,'Registro de Riesgos'!E11&lt;='[1]Porcentajes'!$D$8),'Registro de Riesgos'!E11*'[1]Porcentajes'!$H$8,IF(AND('Registro de Riesgos'!E11&gt;'[1]Porcentajes'!$D$8,'Registro de Riesgos'!E11&lt;='[1]Porcentajes'!$D$7),'Registro de Riesgos'!E11*'[1]Porcentajes'!$H$7,IF(AND('Registro de Riesgos'!E11&gt;'[1]Porcentajes'!$D$7,'Registro de Riesgos'!E11&lt;='[1]Porcentajes'!$D$6),'Registro de Riesgos'!E11*'[1]Porcentajes'!$H$6,IF('Registro de Riesgos'!E11&gt;'[1]Porcentajes'!$D$6,'Registro de Riesgos'!E11*'[1]Porcentajes'!$H$6,"ERROR")))))))</f>
        <v>0.030000000000000006</v>
      </c>
      <c r="M11" s="37">
        <f>(IF(AND('Registro de Riesgos'!E11&gt;0,'Registro de Riesgos'!E11&lt;='[1]Porcentajes'!$D$10),'Registro de Riesgos'!E11*'[1]Porcentajes'!$E$10,IF(AND('Registro de Riesgos'!E11&gt;'[1]Porcentajes'!$D$10,'Registro de Riesgos'!E11&lt;='[1]Porcentajes'!$D$9),'Registro de Riesgos'!E11*'[1]Porcentajes'!$E$9,IF(AND('Registro de Riesgos'!E11&gt;'[1]Porcentajes'!$D$9,'Registro de Riesgos'!E11&lt;='[1]Porcentajes'!$D$8),'Registro de Riesgos'!E11*'[1]Porcentajes'!$E$8,IF(AND('Registro de Riesgos'!E11&gt;'[1]Porcentajes'!$D$8,'Registro de Riesgos'!E11&lt;='[1]Porcentajes'!$D$7),'Registro de Riesgos'!E11*'[1]Porcentajes'!$E$7,IF(AND('Registro de Riesgos'!E11&gt;'[1]Porcentajes'!$D$7,'Registro de Riesgos'!E11&lt;='[1]Porcentajes'!$D$6),'Registro de Riesgos'!E11*'[1]Porcentajes'!$E$6,IF('Registro de Riesgos'!E11&gt;'[1]Porcentajes'!$D$6,'Registro de Riesgos'!E11*'[1]Porcentajes'!$E$6,"ERROR")))))))</f>
        <v>0.03</v>
      </c>
      <c r="N11" s="38">
        <f>(IF(AND('Registro de Riesgos'!E11&gt;0,'Registro de Riesgos'!E11&lt;='[1]Porcentajes'!$D$10),'Registro de Riesgos'!E11*'[1]Porcentajes'!$F$10,IF(AND('Registro de Riesgos'!E11&gt;'[1]Porcentajes'!$D$10,'Registro de Riesgos'!E11&lt;='[1]Porcentajes'!$D$9),'Registro de Riesgos'!E11*'[1]Porcentajes'!$F$9,IF(AND('Registro de Riesgos'!E11&gt;'[1]Porcentajes'!$D$9,'Registro de Riesgos'!E11&lt;='[1]Porcentajes'!$D$8),'Registro de Riesgos'!E11*'[1]Porcentajes'!$F$8,IF(AND('Registro de Riesgos'!E11&gt;'[1]Porcentajes'!$D$8,'Registro de Riesgos'!E11&lt;='[1]Porcentajes'!$D$7),'Registro de Riesgos'!E11*'[1]Porcentajes'!$F$7,IF(AND('Registro de Riesgos'!E11&gt;'[1]Porcentajes'!$D$7,'Registro de Riesgos'!E11&lt;='[1]Porcentajes'!$D$6),'Registro de Riesgos'!E11*'[1]Porcentajes'!$F$6,IF('Registro de Riesgos'!E11&gt;'[1]Porcentajes'!$D$6,'Registro de Riesgos'!E11*'[1]Porcentajes'!$F$6,"ERROR")))))))</f>
        <v>0.03</v>
      </c>
      <c r="O11" s="38">
        <f>(IF(AND('Registro de Riesgos'!E11&gt;0,'Registro de Riesgos'!E11&lt;='[1]Porcentajes'!$D$10),'Registro de Riesgos'!E11*'[1]Porcentajes'!$G$10,IF(AND('Registro de Riesgos'!E11&gt;'[1]Porcentajes'!$D$10,'Registro de Riesgos'!E11&lt;='[1]Porcentajes'!$D$9),'Registro de Riesgos'!E11*'[1]Porcentajes'!$G$9,IF(AND('Registro de Riesgos'!E11&gt;'[1]Porcentajes'!$D$9,'Registro de Riesgos'!E11&lt;='[1]Porcentajes'!$D$8),'Registro de Riesgos'!E11*'[1]Porcentajes'!$G$8,IF(AND('Registro de Riesgos'!E11&gt;'[1]Porcentajes'!$D$8,'Registro de Riesgos'!E11&lt;='[1]Porcentajes'!$D$7),'Registro de Riesgos'!E11*'[1]Porcentajes'!$E$7,IF(AND('Registro de Riesgos'!E11&gt;'[1]Porcentajes'!$D$7,'Registro de Riesgos'!E11&lt;='[1]Porcentajes'!$D$6),'Registro de Riesgos'!E11*'[1]Porcentajes'!$G$6,IF('Registro de Riesgos'!E11&gt;'[1]Porcentajes'!$D$6,'Registro de Riesgos'!E11*'[1]Porcentajes'!$G$6,"ERROR")))))))</f>
        <v>0.03</v>
      </c>
      <c r="P11" s="35" t="str">
        <f>(IF(AND('Registro de Riesgos'!E11&gt;0,'Registro de Riesgos'!E11&lt;='[1]Porcentajes'!$D$10),'[1]Porcentajes'!$I$10,IF(AND('Registro de Riesgos'!E11&gt;'[1]Porcentajes'!$D$10,'Registro de Riesgos'!E11&lt;='[1]Porcentajes'!$D$9),'[1]Porcentajes'!$I$9,IF(AND('Registro de Riesgos'!E11&gt;'[1]Porcentajes'!$D$9,'Registro de Riesgos'!E11&lt;='[1]Porcentajes'!$D$8),'[1]Porcentajes'!$I$8,IF(AND('Registro de Riesgos'!E11&gt;'[1]Porcentajes'!$D$8,'Registro de Riesgos'!E11&lt;='[1]Porcentajes'!$D$7),'[1]Porcentajes'!$I$7,IF(AND('Registro de Riesgos'!E11&gt;'[1]Porcentajes'!$D$7,'Registro de Riesgos'!E11&lt;='[1]Porcentajes'!$D$6),'[1]Porcentajes'!$I$6,IF('Registro de Riesgos'!E11&gt;'[1]Porcentajes'!$D$6,"Entregables con indices de calidad MUY BAJA","ERROR")))))))</f>
        <v>Impacto sobre areas funcionales  de los entregables </v>
      </c>
    </row>
    <row r="12" spans="1:16" ht="15">
      <c r="A12" s="32" t="s">
        <v>212</v>
      </c>
      <c r="B12" s="32" t="s">
        <v>213</v>
      </c>
      <c r="C12" s="32" t="s">
        <v>224</v>
      </c>
      <c r="D12" s="33"/>
      <c r="E12" s="34">
        <v>0.3</v>
      </c>
      <c r="F12" s="32">
        <v>1</v>
      </c>
      <c r="G12" s="35">
        <f t="shared" si="1"/>
        <v>0</v>
      </c>
      <c r="H12" s="36" t="str">
        <f>IF('Registro de Riesgos'!F12=1,(IF(AND('Registro de Riesgos'!E12&gt;0,'Registro de Riesgos'!E12&lt;='[1]Porcentajes'!$D$10),'[1]Porcentajes'!$B$10,IF(AND('Registro de Riesgos'!E12&gt;'[1]Porcentajes'!$D$10,'Registro de Riesgos'!E12&lt;='[1]Porcentajes'!$D$9),'[1]Porcentajes'!$B$9,IF(AND('Registro de Riesgos'!E12&gt;'[1]Porcentajes'!$D$9,'Registro de Riesgos'!E12&lt;='[1]Porcentajes'!$D$8),'[1]Porcentajes'!$B$8,IF(AND('Registro de Riesgos'!E12&gt;'[1]Porcentajes'!$D$8,'Registro de Riesgos'!E12&lt;='[1]Porcentajes'!$D$7),'[1]Porcentajes'!$B$7,IF(AND('Registro de Riesgos'!E12&gt;'[1]Porcentajes'!$D$7,'Registro de Riesgos'!E12&lt;='[1]Porcentajes'!$D$6),'[1]Porcentajes'!$B$6,IF('Registro de Riesgos'!E12&gt;'[1]Porcentajes'!$D$6,"PROYECTO NO VIABLE","ERROR"))))))),"")</f>
        <v>Mediano</v>
      </c>
      <c r="I12" s="36">
        <f>IF('Registro de Riesgos'!G12=1,(IF(AND('Registro de Riesgos'!E12&gt;0,'Registro de Riesgos'!E12&lt;='[1]Porcentajes'!$D$10),'[1]Porcentajes'!$B$10,IF(AND('Registro de Riesgos'!E12&gt;'[1]Porcentajes'!$D$10,'Registro de Riesgos'!E12&lt;='[1]Porcentajes'!$D$9),'[1]Porcentajes'!$B$9,IF(AND('Registro de Riesgos'!E12&gt;'[1]Porcentajes'!$D$9,'Registro de Riesgos'!E12&lt;='[1]Porcentajes'!$D$8),'[1]Porcentajes'!$B$8,IF(AND('Registro de Riesgos'!E12&gt;'[1]Porcentajes'!$D$8,'Registro de Riesgos'!E12&lt;='[1]Porcentajes'!$D$7),'[1]Porcentajes'!$B$7,IF(AND('Registro de Riesgos'!E12&gt;'[1]Porcentajes'!$D$7,'Registro de Riesgos'!E12&lt;='[1]Porcentajes'!$D$6),'[1]Porcentajes'!$B$6,IF('Registro de Riesgos'!E12&gt;'[1]Porcentajes'!$D$6,"PROYECTO VIABLE","ERROR"))))))),"")</f>
      </c>
      <c r="J12" s="35">
        <v>0</v>
      </c>
      <c r="K12" s="35">
        <f t="shared" si="0"/>
        <v>1</v>
      </c>
      <c r="L12" s="35">
        <f>(IF(AND('Registro de Riesgos'!E12&gt;0,'Registro de Riesgos'!E12&lt;='[1]Porcentajes'!$D$10),'Registro de Riesgos'!E12*'[1]Porcentajes'!$H$10,IF(AND('Registro de Riesgos'!E12&gt;'[1]Porcentajes'!$D$10,'Registro de Riesgos'!E12&lt;='[1]Porcentajes'!$D$9),'Registro de Riesgos'!E12*'[1]Porcentajes'!$H$9,IF(AND('Registro de Riesgos'!E12&gt;'[1]Porcentajes'!$D$9,'Registro de Riesgos'!E12&lt;='[1]Porcentajes'!$D$8),'Registro de Riesgos'!E12*'[1]Porcentajes'!$H$8,IF(AND('Registro de Riesgos'!E12&gt;'[1]Porcentajes'!$D$8,'Registro de Riesgos'!E12&lt;='[1]Porcentajes'!$D$7),'Registro de Riesgos'!E12*'[1]Porcentajes'!$H$7,IF(AND('Registro de Riesgos'!E12&gt;'[1]Porcentajes'!$D$7,'Registro de Riesgos'!E12&lt;='[1]Porcentajes'!$D$6),'Registro de Riesgos'!E12*'[1]Porcentajes'!$H$6,IF('Registro de Riesgos'!E12&gt;'[1]Porcentajes'!$D$6,'Registro de Riesgos'!E12*'[1]Porcentajes'!$H$6,"ERROR")))))))</f>
        <v>0.030000000000000006</v>
      </c>
      <c r="M12" s="37">
        <f>(IF(AND('Registro de Riesgos'!E12&gt;0,'Registro de Riesgos'!E12&lt;='[1]Porcentajes'!$D$10),'Registro de Riesgos'!E12*'[1]Porcentajes'!$E$10,IF(AND('Registro de Riesgos'!E12&gt;'[1]Porcentajes'!$D$10,'Registro de Riesgos'!E12&lt;='[1]Porcentajes'!$D$9),'Registro de Riesgos'!E12*'[1]Porcentajes'!$E$9,IF(AND('Registro de Riesgos'!E12&gt;'[1]Porcentajes'!$D$9,'Registro de Riesgos'!E12&lt;='[1]Porcentajes'!$D$8),'Registro de Riesgos'!E12*'[1]Porcentajes'!$E$8,IF(AND('Registro de Riesgos'!E12&gt;'[1]Porcentajes'!$D$8,'Registro de Riesgos'!E12&lt;='[1]Porcentajes'!$D$7),'Registro de Riesgos'!E12*'[1]Porcentajes'!$E$7,IF(AND('Registro de Riesgos'!E12&gt;'[1]Porcentajes'!$D$7,'Registro de Riesgos'!E12&lt;='[1]Porcentajes'!$D$6),'Registro de Riesgos'!E12*'[1]Porcentajes'!$E$6,IF('Registro de Riesgos'!E12&gt;'[1]Porcentajes'!$D$6,'Registro de Riesgos'!E12*'[1]Porcentajes'!$E$6,"ERROR")))))))</f>
        <v>0.03</v>
      </c>
      <c r="N12" s="38">
        <f>(IF(AND('Registro de Riesgos'!E12&gt;0,'Registro de Riesgos'!E12&lt;='[1]Porcentajes'!$D$10),'Registro de Riesgos'!E12*'[1]Porcentajes'!$F$10,IF(AND('Registro de Riesgos'!E12&gt;'[1]Porcentajes'!$D$10,'Registro de Riesgos'!E12&lt;='[1]Porcentajes'!$D$9),'Registro de Riesgos'!E12*'[1]Porcentajes'!$F$9,IF(AND('Registro de Riesgos'!E12&gt;'[1]Porcentajes'!$D$9,'Registro de Riesgos'!E12&lt;='[1]Porcentajes'!$D$8),'Registro de Riesgos'!E12*'[1]Porcentajes'!$F$8,IF(AND('Registro de Riesgos'!E12&gt;'[1]Porcentajes'!$D$8,'Registro de Riesgos'!E12&lt;='[1]Porcentajes'!$D$7),'Registro de Riesgos'!E12*'[1]Porcentajes'!$F$7,IF(AND('Registro de Riesgos'!E12&gt;'[1]Porcentajes'!$D$7,'Registro de Riesgos'!E12&lt;='[1]Porcentajes'!$D$6),'Registro de Riesgos'!E12*'[1]Porcentajes'!$F$6,IF('Registro de Riesgos'!E12&gt;'[1]Porcentajes'!$D$6,'Registro de Riesgos'!E12*'[1]Porcentajes'!$F$6,"ERROR")))))))</f>
        <v>0.03</v>
      </c>
      <c r="O12" s="38">
        <f>(IF(AND('Registro de Riesgos'!E12&gt;0,'Registro de Riesgos'!E12&lt;='[1]Porcentajes'!$D$10),'Registro de Riesgos'!E12*'[1]Porcentajes'!$G$10,IF(AND('Registro de Riesgos'!E12&gt;'[1]Porcentajes'!$D$10,'Registro de Riesgos'!E12&lt;='[1]Porcentajes'!$D$9),'Registro de Riesgos'!E12*'[1]Porcentajes'!$G$9,IF(AND('Registro de Riesgos'!E12&gt;'[1]Porcentajes'!$D$9,'Registro de Riesgos'!E12&lt;='[1]Porcentajes'!$D$8),'Registro de Riesgos'!E12*'[1]Porcentajes'!$G$8,IF(AND('Registro de Riesgos'!E12&gt;'[1]Porcentajes'!$D$8,'Registro de Riesgos'!E12&lt;='[1]Porcentajes'!$D$7),'Registro de Riesgos'!E12*'[1]Porcentajes'!$E$7,IF(AND('Registro de Riesgos'!E12&gt;'[1]Porcentajes'!$D$7,'Registro de Riesgos'!E12&lt;='[1]Porcentajes'!$D$6),'Registro de Riesgos'!E12*'[1]Porcentajes'!$G$6,IF('Registro de Riesgos'!E12&gt;'[1]Porcentajes'!$D$6,'Registro de Riesgos'!E12*'[1]Porcentajes'!$G$6,"ERROR")))))))</f>
        <v>0.03</v>
      </c>
      <c r="P12" s="35" t="str">
        <f>(IF(AND('Registro de Riesgos'!E12&gt;0,'Registro de Riesgos'!E12&lt;='[1]Porcentajes'!$D$10),'[1]Porcentajes'!$I$10,IF(AND('Registro de Riesgos'!E12&gt;'[1]Porcentajes'!$D$10,'Registro de Riesgos'!E12&lt;='[1]Porcentajes'!$D$9),'[1]Porcentajes'!$I$9,IF(AND('Registro de Riesgos'!E12&gt;'[1]Porcentajes'!$D$9,'Registro de Riesgos'!E12&lt;='[1]Porcentajes'!$D$8),'[1]Porcentajes'!$I$8,IF(AND('Registro de Riesgos'!E12&gt;'[1]Porcentajes'!$D$8,'Registro de Riesgos'!E12&lt;='[1]Porcentajes'!$D$7),'[1]Porcentajes'!$I$7,IF(AND('Registro de Riesgos'!E12&gt;'[1]Porcentajes'!$D$7,'Registro de Riesgos'!E12&lt;='[1]Porcentajes'!$D$6),'[1]Porcentajes'!$I$6,IF('Registro de Riesgos'!E12&gt;'[1]Porcentajes'!$D$6,"Entregables con indices de calidad MUY BAJA","ERROR")))))))</f>
        <v>Impacto sobre areas funcionales  de los entregables </v>
      </c>
    </row>
    <row r="13" spans="1:16" ht="15">
      <c r="A13" s="32" t="s">
        <v>212</v>
      </c>
      <c r="B13" s="32" t="s">
        <v>218</v>
      </c>
      <c r="C13" s="32" t="s">
        <v>225</v>
      </c>
      <c r="D13" s="33"/>
      <c r="E13" s="34">
        <v>0.3</v>
      </c>
      <c r="F13" s="32">
        <v>1</v>
      </c>
      <c r="G13" s="35">
        <f t="shared" si="1"/>
        <v>0</v>
      </c>
      <c r="H13" s="36" t="str">
        <f>IF('Registro de Riesgos'!F13=1,(IF(AND('Registro de Riesgos'!E13&gt;0,'Registro de Riesgos'!E13&lt;='[1]Porcentajes'!$D$10),'[1]Porcentajes'!$B$10,IF(AND('Registro de Riesgos'!E13&gt;'[1]Porcentajes'!$D$10,'Registro de Riesgos'!E13&lt;='[1]Porcentajes'!$D$9),'[1]Porcentajes'!$B$9,IF(AND('Registro de Riesgos'!E13&gt;'[1]Porcentajes'!$D$9,'Registro de Riesgos'!E13&lt;='[1]Porcentajes'!$D$8),'[1]Porcentajes'!$B$8,IF(AND('Registro de Riesgos'!E13&gt;'[1]Porcentajes'!$D$8,'Registro de Riesgos'!E13&lt;='[1]Porcentajes'!$D$7),'[1]Porcentajes'!$B$7,IF(AND('Registro de Riesgos'!E13&gt;'[1]Porcentajes'!$D$7,'Registro de Riesgos'!E13&lt;='[1]Porcentajes'!$D$6),'[1]Porcentajes'!$B$6,IF('Registro de Riesgos'!E13&gt;'[1]Porcentajes'!$D$6,"PROYECTO NO VIABLE","ERROR"))))))),"")</f>
        <v>Mediano</v>
      </c>
      <c r="I13" s="36">
        <f>IF('Registro de Riesgos'!G13=1,(IF(AND('Registro de Riesgos'!E13&gt;0,'Registro de Riesgos'!E13&lt;='[1]Porcentajes'!$D$10),'[1]Porcentajes'!$B$10,IF(AND('Registro de Riesgos'!E13&gt;'[1]Porcentajes'!$D$10,'Registro de Riesgos'!E13&lt;='[1]Porcentajes'!$D$9),'[1]Porcentajes'!$B$9,IF(AND('Registro de Riesgos'!E13&gt;'[1]Porcentajes'!$D$9,'Registro de Riesgos'!E13&lt;='[1]Porcentajes'!$D$8),'[1]Porcentajes'!$B$8,IF(AND('Registro de Riesgos'!E13&gt;'[1]Porcentajes'!$D$8,'Registro de Riesgos'!E13&lt;='[1]Porcentajes'!$D$7),'[1]Porcentajes'!$B$7,IF(AND('Registro de Riesgos'!E13&gt;'[1]Porcentajes'!$D$7,'Registro de Riesgos'!E13&lt;='[1]Porcentajes'!$D$6),'[1]Porcentajes'!$B$6,IF('Registro de Riesgos'!E13&gt;'[1]Porcentajes'!$D$6,"PROYECTO VIABLE","ERROR"))))))),"")</f>
      </c>
      <c r="J13" s="35">
        <v>1</v>
      </c>
      <c r="K13" s="35">
        <f t="shared" si="0"/>
        <v>0</v>
      </c>
      <c r="L13" s="35">
        <f>(IF(AND('Registro de Riesgos'!E13&gt;0,'Registro de Riesgos'!E13&lt;='[1]Porcentajes'!$D$10),'Registro de Riesgos'!E13*'[1]Porcentajes'!$H$10,IF(AND('Registro de Riesgos'!E13&gt;'[1]Porcentajes'!$D$10,'Registro de Riesgos'!E13&lt;='[1]Porcentajes'!$D$9),'Registro de Riesgos'!E13*'[1]Porcentajes'!$H$9,IF(AND('Registro de Riesgos'!E13&gt;'[1]Porcentajes'!$D$9,'Registro de Riesgos'!E13&lt;='[1]Porcentajes'!$D$8),'Registro de Riesgos'!E13*'[1]Porcentajes'!$H$8,IF(AND('Registro de Riesgos'!E13&gt;'[1]Porcentajes'!$D$8,'Registro de Riesgos'!E13&lt;='[1]Porcentajes'!$D$7),'Registro de Riesgos'!E13*'[1]Porcentajes'!$H$7,IF(AND('Registro de Riesgos'!E13&gt;'[1]Porcentajes'!$D$7,'Registro de Riesgos'!E13&lt;='[1]Porcentajes'!$D$6),'Registro de Riesgos'!E13*'[1]Porcentajes'!$H$6,IF('Registro de Riesgos'!E13&gt;'[1]Porcentajes'!$D$6,'Registro de Riesgos'!E13*'[1]Porcentajes'!$H$6,"ERROR")))))))</f>
        <v>0.030000000000000006</v>
      </c>
      <c r="M13" s="37">
        <f>(IF(AND('Registro de Riesgos'!E13&gt;0,'Registro de Riesgos'!E13&lt;='[1]Porcentajes'!$D$10),'Registro de Riesgos'!E13*'[1]Porcentajes'!$E$10,IF(AND('Registro de Riesgos'!E13&gt;'[1]Porcentajes'!$D$10,'Registro de Riesgos'!E13&lt;='[1]Porcentajes'!$D$9),'Registro de Riesgos'!E13*'[1]Porcentajes'!$E$9,IF(AND('Registro de Riesgos'!E13&gt;'[1]Porcentajes'!$D$9,'Registro de Riesgos'!E13&lt;='[1]Porcentajes'!$D$8),'Registro de Riesgos'!E13*'[1]Porcentajes'!$E$8,IF(AND('Registro de Riesgos'!E13&gt;'[1]Porcentajes'!$D$8,'Registro de Riesgos'!E13&lt;='[1]Porcentajes'!$D$7),'Registro de Riesgos'!E13*'[1]Porcentajes'!$E$7,IF(AND('Registro de Riesgos'!E13&gt;'[1]Porcentajes'!$D$7,'Registro de Riesgos'!E13&lt;='[1]Porcentajes'!$D$6),'Registro de Riesgos'!E13*'[1]Porcentajes'!$E$6,IF('Registro de Riesgos'!E13&gt;'[1]Porcentajes'!$D$6,'Registro de Riesgos'!E13*'[1]Porcentajes'!$E$6,"ERROR")))))))</f>
        <v>0.03</v>
      </c>
      <c r="N13" s="38">
        <f>(IF(AND('Registro de Riesgos'!E13&gt;0,'Registro de Riesgos'!E13&lt;='[1]Porcentajes'!$D$10),'Registro de Riesgos'!E13*'[1]Porcentajes'!$F$10,IF(AND('Registro de Riesgos'!E13&gt;'[1]Porcentajes'!$D$10,'Registro de Riesgos'!E13&lt;='[1]Porcentajes'!$D$9),'Registro de Riesgos'!E13*'[1]Porcentajes'!$F$9,IF(AND('Registro de Riesgos'!E13&gt;'[1]Porcentajes'!$D$9,'Registro de Riesgos'!E13&lt;='[1]Porcentajes'!$D$8),'Registro de Riesgos'!E13*'[1]Porcentajes'!$F$8,IF(AND('Registro de Riesgos'!E13&gt;'[1]Porcentajes'!$D$8,'Registro de Riesgos'!E13&lt;='[1]Porcentajes'!$D$7),'Registro de Riesgos'!E13*'[1]Porcentajes'!$F$7,IF(AND('Registro de Riesgos'!E13&gt;'[1]Porcentajes'!$D$7,'Registro de Riesgos'!E13&lt;='[1]Porcentajes'!$D$6),'Registro de Riesgos'!E13*'[1]Porcentajes'!$F$6,IF('Registro de Riesgos'!E13&gt;'[1]Porcentajes'!$D$6,'Registro de Riesgos'!E13*'[1]Porcentajes'!$F$6,"ERROR")))))))</f>
        <v>0.03</v>
      </c>
      <c r="O13" s="38">
        <f>(IF(AND('Registro de Riesgos'!E13&gt;0,'Registro de Riesgos'!E13&lt;='[1]Porcentajes'!$D$10),'Registro de Riesgos'!E13*'[1]Porcentajes'!$G$10,IF(AND('Registro de Riesgos'!E13&gt;'[1]Porcentajes'!$D$10,'Registro de Riesgos'!E13&lt;='[1]Porcentajes'!$D$9),'Registro de Riesgos'!E13*'[1]Porcentajes'!$G$9,IF(AND('Registro de Riesgos'!E13&gt;'[1]Porcentajes'!$D$9,'Registro de Riesgos'!E13&lt;='[1]Porcentajes'!$D$8),'Registro de Riesgos'!E13*'[1]Porcentajes'!$G$8,IF(AND('Registro de Riesgos'!E13&gt;'[1]Porcentajes'!$D$8,'Registro de Riesgos'!E13&lt;='[1]Porcentajes'!$D$7),'Registro de Riesgos'!E13*'[1]Porcentajes'!$E$7,IF(AND('Registro de Riesgos'!E13&gt;'[1]Porcentajes'!$D$7,'Registro de Riesgos'!E13&lt;='[1]Porcentajes'!$D$6),'Registro de Riesgos'!E13*'[1]Porcentajes'!$G$6,IF('Registro de Riesgos'!E13&gt;'[1]Porcentajes'!$D$6,'Registro de Riesgos'!E13*'[1]Porcentajes'!$G$6,"ERROR")))))))</f>
        <v>0.03</v>
      </c>
      <c r="P13" s="35" t="str">
        <f>(IF(AND('Registro de Riesgos'!E13&gt;0,'Registro de Riesgos'!E13&lt;='[1]Porcentajes'!$D$10),'[1]Porcentajes'!$I$10,IF(AND('Registro de Riesgos'!E13&gt;'[1]Porcentajes'!$D$10,'Registro de Riesgos'!E13&lt;='[1]Porcentajes'!$D$9),'[1]Porcentajes'!$I$9,IF(AND('Registro de Riesgos'!E13&gt;'[1]Porcentajes'!$D$9,'Registro de Riesgos'!E13&lt;='[1]Porcentajes'!$D$8),'[1]Porcentajes'!$I$8,IF(AND('Registro de Riesgos'!E13&gt;'[1]Porcentajes'!$D$8,'Registro de Riesgos'!E13&lt;='[1]Porcentajes'!$D$7),'[1]Porcentajes'!$I$7,IF(AND('Registro de Riesgos'!E13&gt;'[1]Porcentajes'!$D$7,'Registro de Riesgos'!E13&lt;='[1]Porcentajes'!$D$6),'[1]Porcentajes'!$I$6,IF('Registro de Riesgos'!E13&gt;'[1]Porcentajes'!$D$6,"Entregables con indices de calidad MUY BAJA","ERROR")))))))</f>
        <v>Impacto sobre areas funcionales  de los entregables </v>
      </c>
    </row>
    <row r="14" spans="1:16" ht="15">
      <c r="A14" s="32" t="s">
        <v>212</v>
      </c>
      <c r="B14" s="32" t="s">
        <v>213</v>
      </c>
      <c r="C14" s="32" t="s">
        <v>226</v>
      </c>
      <c r="D14" s="33"/>
      <c r="E14" s="34">
        <v>0.3</v>
      </c>
      <c r="F14" s="32">
        <v>1</v>
      </c>
      <c r="G14" s="35">
        <f t="shared" si="1"/>
        <v>0</v>
      </c>
      <c r="H14" s="36" t="str">
        <f>IF('Registro de Riesgos'!F14=1,(IF(AND('Registro de Riesgos'!E14&gt;0,'Registro de Riesgos'!E14&lt;='[1]Porcentajes'!$D$10),'[1]Porcentajes'!$B$10,IF(AND('Registro de Riesgos'!E14&gt;'[1]Porcentajes'!$D$10,'Registro de Riesgos'!E14&lt;='[1]Porcentajes'!$D$9),'[1]Porcentajes'!$B$9,IF(AND('Registro de Riesgos'!E14&gt;'[1]Porcentajes'!$D$9,'Registro de Riesgos'!E14&lt;='[1]Porcentajes'!$D$8),'[1]Porcentajes'!$B$8,IF(AND('Registro de Riesgos'!E14&gt;'[1]Porcentajes'!$D$8,'Registro de Riesgos'!E14&lt;='[1]Porcentajes'!$D$7),'[1]Porcentajes'!$B$7,IF(AND('Registro de Riesgos'!E14&gt;'[1]Porcentajes'!$D$7,'Registro de Riesgos'!E14&lt;='[1]Porcentajes'!$D$6),'[1]Porcentajes'!$B$6,IF('Registro de Riesgos'!E14&gt;'[1]Porcentajes'!$D$6,"PROYECTO NO VIABLE","ERROR"))))))),"")</f>
        <v>Mediano</v>
      </c>
      <c r="I14" s="36">
        <f>IF('Registro de Riesgos'!G14=1,(IF(AND('Registro de Riesgos'!E14&gt;0,'Registro de Riesgos'!E14&lt;='[1]Porcentajes'!$D$10),'[1]Porcentajes'!$B$10,IF(AND('Registro de Riesgos'!E14&gt;'[1]Porcentajes'!$D$10,'Registro de Riesgos'!E14&lt;='[1]Porcentajes'!$D$9),'[1]Porcentajes'!$B$9,IF(AND('Registro de Riesgos'!E14&gt;'[1]Porcentajes'!$D$9,'Registro de Riesgos'!E14&lt;='[1]Porcentajes'!$D$8),'[1]Porcentajes'!$B$8,IF(AND('Registro de Riesgos'!E14&gt;'[1]Porcentajes'!$D$8,'Registro de Riesgos'!E14&lt;='[1]Porcentajes'!$D$7),'[1]Porcentajes'!$B$7,IF(AND('Registro de Riesgos'!E14&gt;'[1]Porcentajes'!$D$7,'Registro de Riesgos'!E14&lt;='[1]Porcentajes'!$D$6),'[1]Porcentajes'!$B$6,IF('Registro de Riesgos'!E14&gt;'[1]Porcentajes'!$D$6,"PROYECTO VIABLE","ERROR"))))))),"")</f>
      </c>
      <c r="J14" s="35">
        <v>0</v>
      </c>
      <c r="K14" s="35">
        <f t="shared" si="0"/>
        <v>1</v>
      </c>
      <c r="L14" s="35">
        <f>(IF(AND('Registro de Riesgos'!E14&gt;0,'Registro de Riesgos'!E14&lt;='[1]Porcentajes'!$D$10),'Registro de Riesgos'!E14*'[1]Porcentajes'!$H$10,IF(AND('Registro de Riesgos'!E14&gt;'[1]Porcentajes'!$D$10,'Registro de Riesgos'!E14&lt;='[1]Porcentajes'!$D$9),'Registro de Riesgos'!E14*'[1]Porcentajes'!$H$9,IF(AND('Registro de Riesgos'!E14&gt;'[1]Porcentajes'!$D$9,'Registro de Riesgos'!E14&lt;='[1]Porcentajes'!$D$8),'Registro de Riesgos'!E14*'[1]Porcentajes'!$H$8,IF(AND('Registro de Riesgos'!E14&gt;'[1]Porcentajes'!$D$8,'Registro de Riesgos'!E14&lt;='[1]Porcentajes'!$D$7),'Registro de Riesgos'!E14*'[1]Porcentajes'!$H$7,IF(AND('Registro de Riesgos'!E14&gt;'[1]Porcentajes'!$D$7,'Registro de Riesgos'!E14&lt;='[1]Porcentajes'!$D$6),'Registro de Riesgos'!E14*'[1]Porcentajes'!$H$6,IF('Registro de Riesgos'!E14&gt;'[1]Porcentajes'!$D$6,'Registro de Riesgos'!E14*'[1]Porcentajes'!$H$6,"ERROR")))))))</f>
        <v>0.030000000000000006</v>
      </c>
      <c r="M14" s="37">
        <f>(IF(AND('Registro de Riesgos'!E14&gt;0,'Registro de Riesgos'!E14&lt;='[1]Porcentajes'!$D$10),'Registro de Riesgos'!E14*'[1]Porcentajes'!$E$10,IF(AND('Registro de Riesgos'!E14&gt;'[1]Porcentajes'!$D$10,'Registro de Riesgos'!E14&lt;='[1]Porcentajes'!$D$9),'Registro de Riesgos'!E14*'[1]Porcentajes'!$E$9,IF(AND('Registro de Riesgos'!E14&gt;'[1]Porcentajes'!$D$9,'Registro de Riesgos'!E14&lt;='[1]Porcentajes'!$D$8),'Registro de Riesgos'!E14*'[1]Porcentajes'!$E$8,IF(AND('Registro de Riesgos'!E14&gt;'[1]Porcentajes'!$D$8,'Registro de Riesgos'!E14&lt;='[1]Porcentajes'!$D$7),'Registro de Riesgos'!E14*'[1]Porcentajes'!$E$7,IF(AND('Registro de Riesgos'!E14&gt;'[1]Porcentajes'!$D$7,'Registro de Riesgos'!E14&lt;='[1]Porcentajes'!$D$6),'Registro de Riesgos'!E14*'[1]Porcentajes'!$E$6,IF('Registro de Riesgos'!E14&gt;'[1]Porcentajes'!$D$6,'Registro de Riesgos'!E14*'[1]Porcentajes'!$E$6,"ERROR")))))))</f>
        <v>0.03</v>
      </c>
      <c r="N14" s="38">
        <f>(IF(AND('Registro de Riesgos'!E14&gt;0,'Registro de Riesgos'!E14&lt;='[1]Porcentajes'!$D$10),'Registro de Riesgos'!E14*'[1]Porcentajes'!$F$10,IF(AND('Registro de Riesgos'!E14&gt;'[1]Porcentajes'!$D$10,'Registro de Riesgos'!E14&lt;='[1]Porcentajes'!$D$9),'Registro de Riesgos'!E14*'[1]Porcentajes'!$F$9,IF(AND('Registro de Riesgos'!E14&gt;'[1]Porcentajes'!$D$9,'Registro de Riesgos'!E14&lt;='[1]Porcentajes'!$D$8),'Registro de Riesgos'!E14*'[1]Porcentajes'!$F$8,IF(AND('Registro de Riesgos'!E14&gt;'[1]Porcentajes'!$D$8,'Registro de Riesgos'!E14&lt;='[1]Porcentajes'!$D$7),'Registro de Riesgos'!E14*'[1]Porcentajes'!$F$7,IF(AND('Registro de Riesgos'!E14&gt;'[1]Porcentajes'!$D$7,'Registro de Riesgos'!E14&lt;='[1]Porcentajes'!$D$6),'Registro de Riesgos'!E14*'[1]Porcentajes'!$F$6,IF('Registro de Riesgos'!E14&gt;'[1]Porcentajes'!$D$6,'Registro de Riesgos'!E14*'[1]Porcentajes'!$F$6,"ERROR")))))))</f>
        <v>0.03</v>
      </c>
      <c r="O14" s="38">
        <f>(IF(AND('Registro de Riesgos'!E14&gt;0,'Registro de Riesgos'!E14&lt;='[1]Porcentajes'!$D$10),'Registro de Riesgos'!E14*'[1]Porcentajes'!$G$10,IF(AND('Registro de Riesgos'!E14&gt;'[1]Porcentajes'!$D$10,'Registro de Riesgos'!E14&lt;='[1]Porcentajes'!$D$9),'Registro de Riesgos'!E14*'[1]Porcentajes'!$G$9,IF(AND('Registro de Riesgos'!E14&gt;'[1]Porcentajes'!$D$9,'Registro de Riesgos'!E14&lt;='[1]Porcentajes'!$D$8),'Registro de Riesgos'!E14*'[1]Porcentajes'!$G$8,IF(AND('Registro de Riesgos'!E14&gt;'[1]Porcentajes'!$D$8,'Registro de Riesgos'!E14&lt;='[1]Porcentajes'!$D$7),'Registro de Riesgos'!E14*'[1]Porcentajes'!$E$7,IF(AND('Registro de Riesgos'!E14&gt;'[1]Porcentajes'!$D$7,'Registro de Riesgos'!E14&lt;='[1]Porcentajes'!$D$6),'Registro de Riesgos'!E14*'[1]Porcentajes'!$G$6,IF('Registro de Riesgos'!E14&gt;'[1]Porcentajes'!$D$6,'Registro de Riesgos'!E14*'[1]Porcentajes'!$G$6,"ERROR")))))))</f>
        <v>0.03</v>
      </c>
      <c r="P14" s="35" t="str">
        <f>(IF(AND('Registro de Riesgos'!E14&gt;0,'Registro de Riesgos'!E14&lt;='[1]Porcentajes'!$D$10),'[1]Porcentajes'!$I$10,IF(AND('Registro de Riesgos'!E14&gt;'[1]Porcentajes'!$D$10,'Registro de Riesgos'!E14&lt;='[1]Porcentajes'!$D$9),'[1]Porcentajes'!$I$9,IF(AND('Registro de Riesgos'!E14&gt;'[1]Porcentajes'!$D$9,'Registro de Riesgos'!E14&lt;='[1]Porcentajes'!$D$8),'[1]Porcentajes'!$I$8,IF(AND('Registro de Riesgos'!E14&gt;'[1]Porcentajes'!$D$8,'Registro de Riesgos'!E14&lt;='[1]Porcentajes'!$D$7),'[1]Porcentajes'!$I$7,IF(AND('Registro de Riesgos'!E14&gt;'[1]Porcentajes'!$D$7,'Registro de Riesgos'!E14&lt;='[1]Porcentajes'!$D$6),'[1]Porcentajes'!$I$6,IF('Registro de Riesgos'!E14&gt;'[1]Porcentajes'!$D$6,"Entregables con indices de calidad MUY BAJA","ERROR")))))))</f>
        <v>Impacto sobre areas funcionales  de los entregables </v>
      </c>
    </row>
    <row r="15" spans="1:16" ht="15">
      <c r="A15" s="32" t="s">
        <v>215</v>
      </c>
      <c r="B15" s="32" t="s">
        <v>227</v>
      </c>
      <c r="C15" s="32" t="s">
        <v>228</v>
      </c>
      <c r="D15" s="33"/>
      <c r="E15" s="34">
        <v>0.3</v>
      </c>
      <c r="F15" s="32">
        <v>1</v>
      </c>
      <c r="G15" s="35">
        <f t="shared" si="1"/>
        <v>0</v>
      </c>
      <c r="H15" s="36" t="str">
        <f>IF('Registro de Riesgos'!F15=1,(IF(AND('Registro de Riesgos'!E15&gt;0,'Registro de Riesgos'!E15&lt;='[1]Porcentajes'!$D$10),'[1]Porcentajes'!$B$10,IF(AND('Registro de Riesgos'!E15&gt;'[1]Porcentajes'!$D$10,'Registro de Riesgos'!E15&lt;='[1]Porcentajes'!$D$9),'[1]Porcentajes'!$B$9,IF(AND('Registro de Riesgos'!E15&gt;'[1]Porcentajes'!$D$9,'Registro de Riesgos'!E15&lt;='[1]Porcentajes'!$D$8),'[1]Porcentajes'!$B$8,IF(AND('Registro de Riesgos'!E15&gt;'[1]Porcentajes'!$D$8,'Registro de Riesgos'!E15&lt;='[1]Porcentajes'!$D$7),'[1]Porcentajes'!$B$7,IF(AND('Registro de Riesgos'!E15&gt;'[1]Porcentajes'!$D$7,'Registro de Riesgos'!E15&lt;='[1]Porcentajes'!$D$6),'[1]Porcentajes'!$B$6,IF('Registro de Riesgos'!E15&gt;'[1]Porcentajes'!$D$6,"PROYECTO NO VIABLE","ERROR"))))))),"")</f>
        <v>Mediano</v>
      </c>
      <c r="I15" s="36">
        <f>IF('Registro de Riesgos'!G15=1,(IF(AND('Registro de Riesgos'!E15&gt;0,'Registro de Riesgos'!E15&lt;='[1]Porcentajes'!$D$10),'[1]Porcentajes'!$B$10,IF(AND('Registro de Riesgos'!E15&gt;'[1]Porcentajes'!$D$10,'Registro de Riesgos'!E15&lt;='[1]Porcentajes'!$D$9),'[1]Porcentajes'!$B$9,IF(AND('Registro de Riesgos'!E15&gt;'[1]Porcentajes'!$D$9,'Registro de Riesgos'!E15&lt;='[1]Porcentajes'!$D$8),'[1]Porcentajes'!$B$8,IF(AND('Registro de Riesgos'!E15&gt;'[1]Porcentajes'!$D$8,'Registro de Riesgos'!E15&lt;='[1]Porcentajes'!$D$7),'[1]Porcentajes'!$B$7,IF(AND('Registro de Riesgos'!E15&gt;'[1]Porcentajes'!$D$7,'Registro de Riesgos'!E15&lt;='[1]Porcentajes'!$D$6),'[1]Porcentajes'!$B$6,IF('Registro de Riesgos'!E15&gt;'[1]Porcentajes'!$D$6,"PROYECTO VIABLE","ERROR"))))))),"")</f>
      </c>
      <c r="J15" s="35">
        <v>1</v>
      </c>
      <c r="K15" s="35">
        <f t="shared" si="0"/>
        <v>0</v>
      </c>
      <c r="L15" s="35">
        <f>(IF(AND('Registro de Riesgos'!E15&gt;0,'Registro de Riesgos'!E15&lt;='[1]Porcentajes'!$D$10),'Registro de Riesgos'!E15*'[1]Porcentajes'!$H$10,IF(AND('Registro de Riesgos'!E15&gt;'[1]Porcentajes'!$D$10,'Registro de Riesgos'!E15&lt;='[1]Porcentajes'!$D$9),'Registro de Riesgos'!E15*'[1]Porcentajes'!$H$9,IF(AND('Registro de Riesgos'!E15&gt;'[1]Porcentajes'!$D$9,'Registro de Riesgos'!E15&lt;='[1]Porcentajes'!$D$8),'Registro de Riesgos'!E15*'[1]Porcentajes'!$H$8,IF(AND('Registro de Riesgos'!E15&gt;'[1]Porcentajes'!$D$8,'Registro de Riesgos'!E15&lt;='[1]Porcentajes'!$D$7),'Registro de Riesgos'!E15*'[1]Porcentajes'!$H$7,IF(AND('Registro de Riesgos'!E15&gt;'[1]Porcentajes'!$D$7,'Registro de Riesgos'!E15&lt;='[1]Porcentajes'!$D$6),'Registro de Riesgos'!E15*'[1]Porcentajes'!$H$6,IF('Registro de Riesgos'!E15&gt;'[1]Porcentajes'!$D$6,'Registro de Riesgos'!E15*'[1]Porcentajes'!$H$6,"ERROR")))))))</f>
        <v>0.030000000000000006</v>
      </c>
      <c r="M15" s="37">
        <f>(IF(AND('Registro de Riesgos'!E15&gt;0,'Registro de Riesgos'!E15&lt;='[1]Porcentajes'!$D$10),'Registro de Riesgos'!E15*'[1]Porcentajes'!$E$10,IF(AND('Registro de Riesgos'!E15&gt;'[1]Porcentajes'!$D$10,'Registro de Riesgos'!E15&lt;='[1]Porcentajes'!$D$9),'Registro de Riesgos'!E15*'[1]Porcentajes'!$E$9,IF(AND('Registro de Riesgos'!E15&gt;'[1]Porcentajes'!$D$9,'Registro de Riesgos'!E15&lt;='[1]Porcentajes'!$D$8),'Registro de Riesgos'!E15*'[1]Porcentajes'!$E$8,IF(AND('Registro de Riesgos'!E15&gt;'[1]Porcentajes'!$D$8,'Registro de Riesgos'!E15&lt;='[1]Porcentajes'!$D$7),'Registro de Riesgos'!E15*'[1]Porcentajes'!$E$7,IF(AND('Registro de Riesgos'!E15&gt;'[1]Porcentajes'!$D$7,'Registro de Riesgos'!E15&lt;='[1]Porcentajes'!$D$6),'Registro de Riesgos'!E15*'[1]Porcentajes'!$E$6,IF('Registro de Riesgos'!E15&gt;'[1]Porcentajes'!$D$6,'Registro de Riesgos'!E15*'[1]Porcentajes'!$E$6,"ERROR")))))))</f>
        <v>0.03</v>
      </c>
      <c r="N15" s="38">
        <f>(IF(AND('Registro de Riesgos'!E15&gt;0,'Registro de Riesgos'!E15&lt;='[1]Porcentajes'!$D$10),'Registro de Riesgos'!E15*'[1]Porcentajes'!$F$10,IF(AND('Registro de Riesgos'!E15&gt;'[1]Porcentajes'!$D$10,'Registro de Riesgos'!E15&lt;='[1]Porcentajes'!$D$9),'Registro de Riesgos'!E15*'[1]Porcentajes'!$F$9,IF(AND('Registro de Riesgos'!E15&gt;'[1]Porcentajes'!$D$9,'Registro de Riesgos'!E15&lt;='[1]Porcentajes'!$D$8),'Registro de Riesgos'!E15*'[1]Porcentajes'!$F$8,IF(AND('Registro de Riesgos'!E15&gt;'[1]Porcentajes'!$D$8,'Registro de Riesgos'!E15&lt;='[1]Porcentajes'!$D$7),'Registro de Riesgos'!E15*'[1]Porcentajes'!$F$7,IF(AND('Registro de Riesgos'!E15&gt;'[1]Porcentajes'!$D$7,'Registro de Riesgos'!E15&lt;='[1]Porcentajes'!$D$6),'Registro de Riesgos'!E15*'[1]Porcentajes'!$F$6,IF('Registro de Riesgos'!E15&gt;'[1]Porcentajes'!$D$6,'Registro de Riesgos'!E15*'[1]Porcentajes'!$F$6,"ERROR")))))))</f>
        <v>0.03</v>
      </c>
      <c r="O15" s="38">
        <f>(IF(AND('Registro de Riesgos'!E15&gt;0,'Registro de Riesgos'!E15&lt;='[1]Porcentajes'!$D$10),'Registro de Riesgos'!E15*'[1]Porcentajes'!$G$10,IF(AND('Registro de Riesgos'!E15&gt;'[1]Porcentajes'!$D$10,'Registro de Riesgos'!E15&lt;='[1]Porcentajes'!$D$9),'Registro de Riesgos'!E15*'[1]Porcentajes'!$G$9,IF(AND('Registro de Riesgos'!E15&gt;'[1]Porcentajes'!$D$9,'Registro de Riesgos'!E15&lt;='[1]Porcentajes'!$D$8),'Registro de Riesgos'!E15*'[1]Porcentajes'!$G$8,IF(AND('Registro de Riesgos'!E15&gt;'[1]Porcentajes'!$D$8,'Registro de Riesgos'!E15&lt;='[1]Porcentajes'!$D$7),'Registro de Riesgos'!E15*'[1]Porcentajes'!$E$7,IF(AND('Registro de Riesgos'!E15&gt;'[1]Porcentajes'!$D$7,'Registro de Riesgos'!E15&lt;='[1]Porcentajes'!$D$6),'Registro de Riesgos'!E15*'[1]Porcentajes'!$G$6,IF('Registro de Riesgos'!E15&gt;'[1]Porcentajes'!$D$6,'Registro de Riesgos'!E15*'[1]Porcentajes'!$G$6,"ERROR")))))))</f>
        <v>0.03</v>
      </c>
      <c r="P15" s="35" t="str">
        <f>(IF(AND('Registro de Riesgos'!E15&gt;0,'Registro de Riesgos'!E15&lt;='[1]Porcentajes'!$D$10),'[1]Porcentajes'!$I$10,IF(AND('Registro de Riesgos'!E15&gt;'[1]Porcentajes'!$D$10,'Registro de Riesgos'!E15&lt;='[1]Porcentajes'!$D$9),'[1]Porcentajes'!$I$9,IF(AND('Registro de Riesgos'!E15&gt;'[1]Porcentajes'!$D$9,'Registro de Riesgos'!E15&lt;='[1]Porcentajes'!$D$8),'[1]Porcentajes'!$I$8,IF(AND('Registro de Riesgos'!E15&gt;'[1]Porcentajes'!$D$8,'Registro de Riesgos'!E15&lt;='[1]Porcentajes'!$D$7),'[1]Porcentajes'!$I$7,IF(AND('Registro de Riesgos'!E15&gt;'[1]Porcentajes'!$D$7,'Registro de Riesgos'!E15&lt;='[1]Porcentajes'!$D$6),'[1]Porcentajes'!$I$6,IF('Registro de Riesgos'!E15&gt;'[1]Porcentajes'!$D$6,"Entregables con indices de calidad MUY BAJA","ERROR")))))))</f>
        <v>Impacto sobre areas funcionales  de los entregables </v>
      </c>
    </row>
    <row r="16" spans="1:16" ht="15">
      <c r="A16" s="32" t="s">
        <v>215</v>
      </c>
      <c r="B16" s="32" t="s">
        <v>229</v>
      </c>
      <c r="C16" s="32" t="s">
        <v>230</v>
      </c>
      <c r="D16" s="33"/>
      <c r="E16" s="34">
        <v>0.3</v>
      </c>
      <c r="F16" s="32">
        <v>0</v>
      </c>
      <c r="G16" s="35">
        <v>1</v>
      </c>
      <c r="H16" s="36">
        <f>IF('Registro de Riesgos'!F16=1,(IF(AND('Registro de Riesgos'!E16&gt;0,'Registro de Riesgos'!E16&lt;='[1]Porcentajes'!$D$10),'[1]Porcentajes'!$B$10,IF(AND('Registro de Riesgos'!E16&gt;'[1]Porcentajes'!$D$10,'Registro de Riesgos'!E16&lt;='[1]Porcentajes'!$D$9),'[1]Porcentajes'!$B$9,IF(AND('Registro de Riesgos'!E16&gt;'[1]Porcentajes'!$D$9,'Registro de Riesgos'!E16&lt;='[1]Porcentajes'!$D$8),'[1]Porcentajes'!$B$8,IF(AND('Registro de Riesgos'!E16&gt;'[1]Porcentajes'!$D$8,'Registro de Riesgos'!E16&lt;='[1]Porcentajes'!$D$7),'[1]Porcentajes'!$B$7,IF(AND('Registro de Riesgos'!E16&gt;'[1]Porcentajes'!$D$7,'Registro de Riesgos'!E16&lt;='[1]Porcentajes'!$D$6),'[1]Porcentajes'!$B$6,IF('Registro de Riesgos'!E16&gt;'[1]Porcentajes'!$D$6,"PROYECTO NO VIABLE","ERROR"))))))),"")</f>
      </c>
      <c r="I16" s="36" t="str">
        <f>IF('Registro de Riesgos'!G16=1,(IF(AND('Registro de Riesgos'!E16&gt;0,'Registro de Riesgos'!E16&lt;='[1]Porcentajes'!$D$10),'[1]Porcentajes'!$B$10,IF(AND('Registro de Riesgos'!E16&gt;'[1]Porcentajes'!$D$10,'Registro de Riesgos'!E16&lt;='[1]Porcentajes'!$D$9),'[1]Porcentajes'!$B$9,IF(AND('Registro de Riesgos'!E16&gt;'[1]Porcentajes'!$D$9,'Registro de Riesgos'!E16&lt;='[1]Porcentajes'!$D$8),'[1]Porcentajes'!$B$8,IF(AND('Registro de Riesgos'!E16&gt;'[1]Porcentajes'!$D$8,'Registro de Riesgos'!E16&lt;='[1]Porcentajes'!$D$7),'[1]Porcentajes'!$B$7,IF(AND('Registro de Riesgos'!E16&gt;'[1]Porcentajes'!$D$7,'Registro de Riesgos'!E16&lt;='[1]Porcentajes'!$D$6),'[1]Porcentajes'!$B$6,IF('Registro de Riesgos'!E16&gt;'[1]Porcentajes'!$D$6,"PROYECTO VIABLE","ERROR"))))))),"")</f>
        <v>Mediano</v>
      </c>
      <c r="J16" s="35">
        <v>0</v>
      </c>
      <c r="K16" s="35">
        <f t="shared" si="0"/>
        <v>1</v>
      </c>
      <c r="L16" s="35">
        <f>(IF(AND('Registro de Riesgos'!E16&gt;0,'Registro de Riesgos'!E16&lt;='[1]Porcentajes'!$D$10),'Registro de Riesgos'!E16*'[1]Porcentajes'!$H$10,IF(AND('Registro de Riesgos'!E16&gt;'[1]Porcentajes'!$D$10,'Registro de Riesgos'!E16&lt;='[1]Porcentajes'!$D$9),'Registro de Riesgos'!E16*'[1]Porcentajes'!$H$9,IF(AND('Registro de Riesgos'!E16&gt;'[1]Porcentajes'!$D$9,'Registro de Riesgos'!E16&lt;='[1]Porcentajes'!$D$8),'Registro de Riesgos'!E16*'[1]Porcentajes'!$H$8,IF(AND('Registro de Riesgos'!E16&gt;'[1]Porcentajes'!$D$8,'Registro de Riesgos'!E16&lt;='[1]Porcentajes'!$D$7),'Registro de Riesgos'!E16*'[1]Porcentajes'!$H$7,IF(AND('Registro de Riesgos'!E16&gt;'[1]Porcentajes'!$D$7,'Registro de Riesgos'!E16&lt;='[1]Porcentajes'!$D$6),'Registro de Riesgos'!E16*'[1]Porcentajes'!$H$6,IF('Registro de Riesgos'!E16&gt;'[1]Porcentajes'!$D$6,'Registro de Riesgos'!E16*'[1]Porcentajes'!$H$6,"ERROR")))))))</f>
        <v>0.030000000000000006</v>
      </c>
      <c r="M16" s="37">
        <f>(IF(AND('Registro de Riesgos'!E16&gt;0,'Registro de Riesgos'!E16&lt;='[1]Porcentajes'!$D$10),'Registro de Riesgos'!E16*'[1]Porcentajes'!$E$10,IF(AND('Registro de Riesgos'!E16&gt;'[1]Porcentajes'!$D$10,'Registro de Riesgos'!E16&lt;='[1]Porcentajes'!$D$9),'Registro de Riesgos'!E16*'[1]Porcentajes'!$E$9,IF(AND('Registro de Riesgos'!E16&gt;'[1]Porcentajes'!$D$9,'Registro de Riesgos'!E16&lt;='[1]Porcentajes'!$D$8),'Registro de Riesgos'!E16*'[1]Porcentajes'!$E$8,IF(AND('Registro de Riesgos'!E16&gt;'[1]Porcentajes'!$D$8,'Registro de Riesgos'!E16&lt;='[1]Porcentajes'!$D$7),'Registro de Riesgos'!E16*'[1]Porcentajes'!$E$7,IF(AND('Registro de Riesgos'!E16&gt;'[1]Porcentajes'!$D$7,'Registro de Riesgos'!E16&lt;='[1]Porcentajes'!$D$6),'Registro de Riesgos'!E16*'[1]Porcentajes'!$E$6,IF('Registro de Riesgos'!E16&gt;'[1]Porcentajes'!$D$6,'Registro de Riesgos'!E16*'[1]Porcentajes'!$E$6,"ERROR")))))))</f>
        <v>0.03</v>
      </c>
      <c r="N16" s="38">
        <f>(IF(AND('Registro de Riesgos'!E16&gt;0,'Registro de Riesgos'!E16&lt;='[1]Porcentajes'!$D$10),'Registro de Riesgos'!E16*'[1]Porcentajes'!$F$10,IF(AND('Registro de Riesgos'!E16&gt;'[1]Porcentajes'!$D$10,'Registro de Riesgos'!E16&lt;='[1]Porcentajes'!$D$9),'Registro de Riesgos'!E16*'[1]Porcentajes'!$F$9,IF(AND('Registro de Riesgos'!E16&gt;'[1]Porcentajes'!$D$9,'Registro de Riesgos'!E16&lt;='[1]Porcentajes'!$D$8),'Registro de Riesgos'!E16*'[1]Porcentajes'!$F$8,IF(AND('Registro de Riesgos'!E16&gt;'[1]Porcentajes'!$D$8,'Registro de Riesgos'!E16&lt;='[1]Porcentajes'!$D$7),'Registro de Riesgos'!E16*'[1]Porcentajes'!$F$7,IF(AND('Registro de Riesgos'!E16&gt;'[1]Porcentajes'!$D$7,'Registro de Riesgos'!E16&lt;='[1]Porcentajes'!$D$6),'Registro de Riesgos'!E16*'[1]Porcentajes'!$F$6,IF('Registro de Riesgos'!E16&gt;'[1]Porcentajes'!$D$6,'Registro de Riesgos'!E16*'[1]Porcentajes'!$F$6,"ERROR")))))))</f>
        <v>0.03</v>
      </c>
      <c r="O16" s="38">
        <f>(IF(AND('Registro de Riesgos'!E16&gt;0,'Registro de Riesgos'!E16&lt;='[1]Porcentajes'!$D$10),'Registro de Riesgos'!E16*'[1]Porcentajes'!$G$10,IF(AND('Registro de Riesgos'!E16&gt;'[1]Porcentajes'!$D$10,'Registro de Riesgos'!E16&lt;='[1]Porcentajes'!$D$9),'Registro de Riesgos'!E16*'[1]Porcentajes'!$G$9,IF(AND('Registro de Riesgos'!E16&gt;'[1]Porcentajes'!$D$9,'Registro de Riesgos'!E16&lt;='[1]Porcentajes'!$D$8),'Registro de Riesgos'!E16*'[1]Porcentajes'!$G$8,IF(AND('Registro de Riesgos'!E16&gt;'[1]Porcentajes'!$D$8,'Registro de Riesgos'!E16&lt;='[1]Porcentajes'!$D$7),'Registro de Riesgos'!E16*'[1]Porcentajes'!$E$7,IF(AND('Registro de Riesgos'!E16&gt;'[1]Porcentajes'!$D$7,'Registro de Riesgos'!E16&lt;='[1]Porcentajes'!$D$6),'Registro de Riesgos'!E16*'[1]Porcentajes'!$G$6,IF('Registro de Riesgos'!E16&gt;'[1]Porcentajes'!$D$6,'Registro de Riesgos'!E16*'[1]Porcentajes'!$G$6,"ERROR")))))))</f>
        <v>0.03</v>
      </c>
      <c r="P16" s="35" t="str">
        <f>(IF(AND('Registro de Riesgos'!E16&gt;0,'Registro de Riesgos'!E16&lt;='[1]Porcentajes'!$D$10),'[1]Porcentajes'!$I$10,IF(AND('Registro de Riesgos'!E16&gt;'[1]Porcentajes'!$D$10,'Registro de Riesgos'!E16&lt;='[1]Porcentajes'!$D$9),'[1]Porcentajes'!$I$9,IF(AND('Registro de Riesgos'!E16&gt;'[1]Porcentajes'!$D$9,'Registro de Riesgos'!E16&lt;='[1]Porcentajes'!$D$8),'[1]Porcentajes'!$I$8,IF(AND('Registro de Riesgos'!E16&gt;'[1]Porcentajes'!$D$8,'Registro de Riesgos'!E16&lt;='[1]Porcentajes'!$D$7),'[1]Porcentajes'!$I$7,IF(AND('Registro de Riesgos'!E16&gt;'[1]Porcentajes'!$D$7,'Registro de Riesgos'!E16&lt;='[1]Porcentajes'!$D$6),'[1]Porcentajes'!$I$6,IF('Registro de Riesgos'!E16&gt;'[1]Porcentajes'!$D$6,"Entregables con indices de calidad MUY BAJA","ERROR")))))))</f>
        <v>Impacto sobre areas funcionales  de los entregables </v>
      </c>
    </row>
    <row r="17" spans="1:16" ht="15">
      <c r="A17" s="32" t="s">
        <v>212</v>
      </c>
      <c r="B17" s="32" t="s">
        <v>229</v>
      </c>
      <c r="C17" s="32" t="s">
        <v>231</v>
      </c>
      <c r="D17" s="33"/>
      <c r="E17" s="34">
        <v>0.3</v>
      </c>
      <c r="F17" s="32">
        <v>1</v>
      </c>
      <c r="G17" s="35">
        <f t="shared" si="1"/>
        <v>0</v>
      </c>
      <c r="H17" s="36" t="str">
        <f>IF('Registro de Riesgos'!F17=1,(IF(AND('Registro de Riesgos'!E17&gt;0,'Registro de Riesgos'!E17&lt;='[1]Porcentajes'!$D$10),'[1]Porcentajes'!$B$10,IF(AND('Registro de Riesgos'!E17&gt;'[1]Porcentajes'!$D$10,'Registro de Riesgos'!E17&lt;='[1]Porcentajes'!$D$9),'[1]Porcentajes'!$B$9,IF(AND('Registro de Riesgos'!E17&gt;'[1]Porcentajes'!$D$9,'Registro de Riesgos'!E17&lt;='[1]Porcentajes'!$D$8),'[1]Porcentajes'!$B$8,IF(AND('Registro de Riesgos'!E17&gt;'[1]Porcentajes'!$D$8,'Registro de Riesgos'!E17&lt;='[1]Porcentajes'!$D$7),'[1]Porcentajes'!$B$7,IF(AND('Registro de Riesgos'!E17&gt;'[1]Porcentajes'!$D$7,'Registro de Riesgos'!E17&lt;='[1]Porcentajes'!$D$6),'[1]Porcentajes'!$B$6,IF('Registro de Riesgos'!E17&gt;'[1]Porcentajes'!$D$6,"PROYECTO NO VIABLE","ERROR"))))))),"")</f>
        <v>Mediano</v>
      </c>
      <c r="I17" s="36">
        <f>IF('Registro de Riesgos'!G17=1,(IF(AND('Registro de Riesgos'!E17&gt;0,'Registro de Riesgos'!E17&lt;='[1]Porcentajes'!$D$10),'[1]Porcentajes'!$B$10,IF(AND('Registro de Riesgos'!E17&gt;'[1]Porcentajes'!$D$10,'Registro de Riesgos'!E17&lt;='[1]Porcentajes'!$D$9),'[1]Porcentajes'!$B$9,IF(AND('Registro de Riesgos'!E17&gt;'[1]Porcentajes'!$D$9,'Registro de Riesgos'!E17&lt;='[1]Porcentajes'!$D$8),'[1]Porcentajes'!$B$8,IF(AND('Registro de Riesgos'!E17&gt;'[1]Porcentajes'!$D$8,'Registro de Riesgos'!E17&lt;='[1]Porcentajes'!$D$7),'[1]Porcentajes'!$B$7,IF(AND('Registro de Riesgos'!E17&gt;'[1]Porcentajes'!$D$7,'Registro de Riesgos'!E17&lt;='[1]Porcentajes'!$D$6),'[1]Porcentajes'!$B$6,IF('Registro de Riesgos'!E17&gt;'[1]Porcentajes'!$D$6,"PROYECTO VIABLE","ERROR"))))))),"")</f>
      </c>
      <c r="J17" s="35">
        <v>1</v>
      </c>
      <c r="K17" s="35">
        <f t="shared" si="0"/>
        <v>0</v>
      </c>
      <c r="L17" s="35">
        <f>(IF(AND('Registro de Riesgos'!E17&gt;0,'Registro de Riesgos'!E17&lt;='[1]Porcentajes'!$D$10),'Registro de Riesgos'!E17*'[1]Porcentajes'!$H$10,IF(AND('Registro de Riesgos'!E17&gt;'[1]Porcentajes'!$D$10,'Registro de Riesgos'!E17&lt;='[1]Porcentajes'!$D$9),'Registro de Riesgos'!E17*'[1]Porcentajes'!$H$9,IF(AND('Registro de Riesgos'!E17&gt;'[1]Porcentajes'!$D$9,'Registro de Riesgos'!E17&lt;='[1]Porcentajes'!$D$8),'Registro de Riesgos'!E17*'[1]Porcentajes'!$H$8,IF(AND('Registro de Riesgos'!E17&gt;'[1]Porcentajes'!$D$8,'Registro de Riesgos'!E17&lt;='[1]Porcentajes'!$D$7),'Registro de Riesgos'!E17*'[1]Porcentajes'!$H$7,IF(AND('Registro de Riesgos'!E17&gt;'[1]Porcentajes'!$D$7,'Registro de Riesgos'!E17&lt;='[1]Porcentajes'!$D$6),'Registro de Riesgos'!E17*'[1]Porcentajes'!$H$6,IF('Registro de Riesgos'!E17&gt;'[1]Porcentajes'!$D$6,'Registro de Riesgos'!E17*'[1]Porcentajes'!$H$6,"ERROR")))))))</f>
        <v>0.030000000000000006</v>
      </c>
      <c r="M17" s="37">
        <f>(IF(AND('Registro de Riesgos'!E17&gt;0,'Registro de Riesgos'!E17&lt;='[1]Porcentajes'!$D$10),'Registro de Riesgos'!E17*'[1]Porcentajes'!$E$10,IF(AND('Registro de Riesgos'!E17&gt;'[1]Porcentajes'!$D$10,'Registro de Riesgos'!E17&lt;='[1]Porcentajes'!$D$9),'Registro de Riesgos'!E17*'[1]Porcentajes'!$E$9,IF(AND('Registro de Riesgos'!E17&gt;'[1]Porcentajes'!$D$9,'Registro de Riesgos'!E17&lt;='[1]Porcentajes'!$D$8),'Registro de Riesgos'!E17*'[1]Porcentajes'!$E$8,IF(AND('Registro de Riesgos'!E17&gt;'[1]Porcentajes'!$D$8,'Registro de Riesgos'!E17&lt;='[1]Porcentajes'!$D$7),'Registro de Riesgos'!E17*'[1]Porcentajes'!$E$7,IF(AND('Registro de Riesgos'!E17&gt;'[1]Porcentajes'!$D$7,'Registro de Riesgos'!E17&lt;='[1]Porcentajes'!$D$6),'Registro de Riesgos'!E17*'[1]Porcentajes'!$E$6,IF('Registro de Riesgos'!E17&gt;'[1]Porcentajes'!$D$6,'Registro de Riesgos'!E17*'[1]Porcentajes'!$E$6,"ERROR")))))))</f>
        <v>0.03</v>
      </c>
      <c r="N17" s="38">
        <f>(IF(AND('Registro de Riesgos'!E17&gt;0,'Registro de Riesgos'!E17&lt;='[1]Porcentajes'!$D$10),'Registro de Riesgos'!E17*'[1]Porcentajes'!$F$10,IF(AND('Registro de Riesgos'!E17&gt;'[1]Porcentajes'!$D$10,'Registro de Riesgos'!E17&lt;='[1]Porcentajes'!$D$9),'Registro de Riesgos'!E17*'[1]Porcentajes'!$F$9,IF(AND('Registro de Riesgos'!E17&gt;'[1]Porcentajes'!$D$9,'Registro de Riesgos'!E17&lt;='[1]Porcentajes'!$D$8),'Registro de Riesgos'!E17*'[1]Porcentajes'!$F$8,IF(AND('Registro de Riesgos'!E17&gt;'[1]Porcentajes'!$D$8,'Registro de Riesgos'!E17&lt;='[1]Porcentajes'!$D$7),'Registro de Riesgos'!E17*'[1]Porcentajes'!$F$7,IF(AND('Registro de Riesgos'!E17&gt;'[1]Porcentajes'!$D$7,'Registro de Riesgos'!E17&lt;='[1]Porcentajes'!$D$6),'Registro de Riesgos'!E17*'[1]Porcentajes'!$F$6,IF('Registro de Riesgos'!E17&gt;'[1]Porcentajes'!$D$6,'Registro de Riesgos'!E17*'[1]Porcentajes'!$F$6,"ERROR")))))))</f>
        <v>0.03</v>
      </c>
      <c r="O17" s="38">
        <f>(IF(AND('Registro de Riesgos'!E17&gt;0,'Registro de Riesgos'!E17&lt;='[1]Porcentajes'!$D$10),'Registro de Riesgos'!E17*'[1]Porcentajes'!$G$10,IF(AND('Registro de Riesgos'!E17&gt;'[1]Porcentajes'!$D$10,'Registro de Riesgos'!E17&lt;='[1]Porcentajes'!$D$9),'Registro de Riesgos'!E17*'[1]Porcentajes'!$G$9,IF(AND('Registro de Riesgos'!E17&gt;'[1]Porcentajes'!$D$9,'Registro de Riesgos'!E17&lt;='[1]Porcentajes'!$D$8),'Registro de Riesgos'!E17*'[1]Porcentajes'!$G$8,IF(AND('Registro de Riesgos'!E17&gt;'[1]Porcentajes'!$D$8,'Registro de Riesgos'!E17&lt;='[1]Porcentajes'!$D$7),'Registro de Riesgos'!E17*'[1]Porcentajes'!$E$7,IF(AND('Registro de Riesgos'!E17&gt;'[1]Porcentajes'!$D$7,'Registro de Riesgos'!E17&lt;='[1]Porcentajes'!$D$6),'Registro de Riesgos'!E17*'[1]Porcentajes'!$G$6,IF('Registro de Riesgos'!E17&gt;'[1]Porcentajes'!$D$6,'Registro de Riesgos'!E17*'[1]Porcentajes'!$G$6,"ERROR")))))))</f>
        <v>0.03</v>
      </c>
      <c r="P17" s="35" t="str">
        <f>(IF(AND('Registro de Riesgos'!E17&gt;0,'Registro de Riesgos'!E17&lt;='[1]Porcentajes'!$D$10),'[1]Porcentajes'!$I$10,IF(AND('Registro de Riesgos'!E17&gt;'[1]Porcentajes'!$D$10,'Registro de Riesgos'!E17&lt;='[1]Porcentajes'!$D$9),'[1]Porcentajes'!$I$9,IF(AND('Registro de Riesgos'!E17&gt;'[1]Porcentajes'!$D$9,'Registro de Riesgos'!E17&lt;='[1]Porcentajes'!$D$8),'[1]Porcentajes'!$I$8,IF(AND('Registro de Riesgos'!E17&gt;'[1]Porcentajes'!$D$8,'Registro de Riesgos'!E17&lt;='[1]Porcentajes'!$D$7),'[1]Porcentajes'!$I$7,IF(AND('Registro de Riesgos'!E17&gt;'[1]Porcentajes'!$D$7,'Registro de Riesgos'!E17&lt;='[1]Porcentajes'!$D$6),'[1]Porcentajes'!$I$6,IF('Registro de Riesgos'!E17&gt;'[1]Porcentajes'!$D$6,"Entregables con indices de calidad MUY BAJA","ERROR")))))))</f>
        <v>Impacto sobre areas funcionales  de los entregables </v>
      </c>
    </row>
    <row r="20" ht="15"/>
    <row r="21" ht="15"/>
    <row r="22" ht="15"/>
    <row r="23" ht="15"/>
    <row r="24" ht="15"/>
    <row r="25" ht="15"/>
    <row r="26" ht="15"/>
    <row r="27" ht="15"/>
    <row r="30" ht="15"/>
    <row r="31" ht="21" customHeight="1"/>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sheetData>
  <sheetProtection/>
  <mergeCells count="12">
    <mergeCell ref="H4:H5"/>
    <mergeCell ref="I4:I5"/>
    <mergeCell ref="J4:K4"/>
    <mergeCell ref="L4:L5"/>
    <mergeCell ref="M4:P4"/>
    <mergeCell ref="A1:E1"/>
    <mergeCell ref="A4:A5"/>
    <mergeCell ref="B4:B5"/>
    <mergeCell ref="C4:C5"/>
    <mergeCell ref="D4:D5"/>
    <mergeCell ref="E4:E5"/>
    <mergeCell ref="F4:G4"/>
  </mergeCells>
  <conditionalFormatting sqref="H6:I17">
    <cfRule type="containsText" priority="13" dxfId="18" operator="containsText" stopIfTrue="1" text="Bajo">
      <formula>NOT(ISERROR(SEARCH("Bajo",H6)))</formula>
    </cfRule>
    <cfRule type="containsText" priority="14" dxfId="19" operator="containsText" stopIfTrue="1" text="MUY BAJO">
      <formula>NOT(ISERROR(SEARCH("MUY BAJO",H6)))</formula>
    </cfRule>
  </conditionalFormatting>
  <conditionalFormatting sqref="H6:I17">
    <cfRule type="containsText" priority="12" dxfId="3" operator="containsText" stopIfTrue="1" text="Muy bajo">
      <formula>NOT(ISERROR(SEARCH("Muy bajo",H6)))</formula>
    </cfRule>
  </conditionalFormatting>
  <conditionalFormatting sqref="H1:I4 H5 H6:I65536">
    <cfRule type="containsText" priority="5" dxfId="20" operator="containsText" stopIfTrue="1" text="PROYECTO NO VIABLE">
      <formula>NOT(ISERROR(SEARCH("PROYECTO NO VIABLE",H1)))</formula>
    </cfRule>
    <cfRule type="containsText" priority="6" dxfId="21" operator="containsText" stopIfTrue="1" text="Alto">
      <formula>NOT(ISERROR(SEARCH("Alto",H1)))</formula>
    </cfRule>
    <cfRule type="containsText" priority="7" dxfId="20" operator="containsText" stopIfTrue="1" text="Alto">
      <formula>NOT(ISERROR(SEARCH("Alto",H1)))</formula>
    </cfRule>
    <cfRule type="containsText" priority="8" dxfId="22" operator="containsText" stopIfTrue="1" text="Mediano">
      <formula>NOT(ISERROR(SEARCH("Mediano",H1)))</formula>
    </cfRule>
    <cfRule type="containsText" priority="10" dxfId="23" operator="containsText" stopIfTrue="1" text="Bajo">
      <formula>NOT(ISERROR(SEARCH("Bajo",H1)))</formula>
    </cfRule>
    <cfRule type="containsText" priority="11" dxfId="24" operator="containsText" stopIfTrue="1" text="Muy bajo">
      <formula>NOT(ISERROR(SEARCH("Muy bajo",H1)))</formula>
    </cfRule>
  </conditionalFormatting>
  <conditionalFormatting sqref="H6:I17">
    <cfRule type="containsText" priority="9" dxfId="24" operator="containsText" stopIfTrue="1" text="Bajo">
      <formula>NOT(ISERROR(SEARCH("Bajo",H6)))</formula>
    </cfRule>
  </conditionalFormatting>
  <conditionalFormatting sqref="I1:I65536">
    <cfRule type="containsText" priority="1" dxfId="25" operator="containsText" stopIfTrue="1" text="al">
      <formula>NOT(ISERROR(SEARCH("al",I1)))</formula>
    </cfRule>
    <cfRule type="containsText" priority="2" dxfId="26" operator="containsText" stopIfTrue="1" text="ed">
      <formula>NOT(ISERROR(SEARCH("ed",I1)))</formula>
    </cfRule>
    <cfRule type="containsText" priority="3" dxfId="0" operator="containsText" stopIfTrue="1" text="aj">
      <formula>NOT(ISERROR(SEARCH("aj",I1)))</formula>
    </cfRule>
    <cfRule type="containsText" priority="4" dxfId="27" operator="containsText" stopIfTrue="1" text="Proyecto">
      <formula>NOT(ISERROR(SEARCH("Proyecto",I1)))</formula>
    </cfRule>
  </conditionalFormatting>
  <dataValidations count="25">
    <dataValidation type="list" allowBlank="1" showInputMessage="1" showErrorMessage="1" sqref="B17 B17 B17 B17 B17 B17 B17 B17 B17 B17 B17 B17 B17 B17 B17 B17 B17 B17 B17 B17 B17 B17 B17 B17 B17 B17 B17 B17 B17 B17 B17 B17">
      <formula1>INDIRECT(Selección12)</formula1>
    </dataValidation>
    <dataValidation type="list" allowBlank="1" showInputMessage="1" showErrorMessage="1" sqref="C16 C16 C16 C16 C16 C16 C16 C16 C16 C16 C16 C16 C16 C16 C16 C16 C16 C16 C16 C16 C16 C16 C16 C16 C16 C16 C16 C16 C16 C16 C16 C16">
      <formula1>INDIRECT(Escoger11)</formula1>
    </dataValidation>
    <dataValidation type="list" allowBlank="1" showInputMessage="1" showErrorMessage="1" sqref="B16 B16 B16 B16 B16 B16 B16 B16 B16 B16 B16 B16 B16 B16 B16 B16 B16 B16 B16 B16 B16 B16 B16 B16 B16 B16 B16 B16 B16 B16 B16 B16">
      <formula1>INDIRECT(Selección11)</formula1>
    </dataValidation>
    <dataValidation type="list" allowBlank="1" showInputMessage="1" showErrorMessage="1" sqref="C15 C15 C15 C15 C15 C15 C15 C15 C15 C15 C15 C15 C15 C15 C15 C15 C15 C15 C15 C15 C15 C15 C15 C15 C15 C15 C15 C15 C15 C15 C15 C15">
      <formula1>INDIRECT(Escoger10)</formula1>
    </dataValidation>
    <dataValidation type="list" allowBlank="1" showInputMessage="1" showErrorMessage="1" sqref="B15 B15 B15 B15 B15 B15 B15 B15 B15 B15 B15 B15 B15 B15 B15 B15 B15 B15 B15 B15 B15 B15 B15 B15 B15 B15 B15 B15 B15 B15 B15 B15">
      <formula1>INDIRECT(Selección10)</formula1>
    </dataValidation>
    <dataValidation type="list" allowBlank="1" showInputMessage="1" showErrorMessage="1" sqref="C14 C14 C14 C14 C14 C14 C14 C14 C14 C14 C14 C14 C14 C14 C14 C14 C14 C14 C14 C14 C14 C14 C14 C14 C14 C14 C14 C14 C14 C14 C14 C14">
      <formula1>INDIRECT(Escoger9)</formula1>
    </dataValidation>
    <dataValidation type="list" allowBlank="1" showInputMessage="1" showErrorMessage="1" sqref="B14 B14 B14 B14 B14 B14 B14 B14 B14 B14 B14 B14 B14 B14 B14 B14 B14 B14 B14 B14 B14 B14 B14 B14 B14 B14 B14 B14 B14 B14 B14 B14">
      <formula1>INDIRECT(Selección9)</formula1>
    </dataValidation>
    <dataValidation type="list" allowBlank="1" showInputMessage="1" showErrorMessage="1" sqref="C13 C13 C13 C13 C13 C13 C13 C13 C13 C13 C13 C13 C13 C13 C13 C13 C13 C13 C13 C13 C13 C13 C13 C13 C13 C13 C13 C13 C13 C13 C13 C13">
      <formula1>INDIRECT(Escoger8)</formula1>
    </dataValidation>
    <dataValidation type="list" allowBlank="1" showInputMessage="1" showErrorMessage="1" sqref="B13 B13 B13 B13 B13 B13 B13 B13 B13 B13 B13 B13 B13 B13 B13 B13 B13 B13 B13 B13 B13 B13 B13 B13 B13 B13 B13 B13 B13 B13 B13 B13">
      <formula1>INDIRECT(Selección8)</formula1>
    </dataValidation>
    <dataValidation type="list" allowBlank="1" showInputMessage="1" showErrorMessage="1" sqref="C12 C12 C12 C12 C12 C12 C12 C12 C12 C12 C12 C12 C12 C12 C12 C12 C12 C12 C12 C12 C12 C12 C12 C12 C12 C12 C12 C12 C12 C12 C12 C12">
      <formula1>INDIRECT(Escoger7)</formula1>
    </dataValidation>
    <dataValidation type="list" allowBlank="1" showInputMessage="1" showErrorMessage="1" sqref="B12 B12 B12 B12 B12 B12 B12 B12 B12 B12 B12 B12 B12 B12 B12 B12 B12 B12 B12 B12 B12 B12 B12 B12 B12 B12 B12 B12 B12 B12 B12 B12">
      <formula1>INDIRECT(Selección7)</formula1>
    </dataValidation>
    <dataValidation type="list" allowBlank="1" showInputMessage="1" showErrorMessage="1" sqref="C11 C11 C11 C11 C11 C11 C11 C11 C11 C11 C11 C11 C11 C11 C11 C11 C11 C11 C11 C11 C11 C11 C11 C11 C11 C11 C11 C11 C11 C11 C11 C11">
      <formula1>INDIRECT(Escoger6)</formula1>
    </dataValidation>
    <dataValidation type="list" allowBlank="1" showInputMessage="1" showErrorMessage="1" sqref="B11 B11 B11 B11 B11 B11 B11 B11 B11 B11 B11 B11 B11 B11 B11 B11 B11 B11 B11 B11 B11 B11 B11 B11 B11 B11 B11 B11 B11 B11 B11 B11">
      <formula1>INDIRECT(Selección6)</formula1>
    </dataValidation>
    <dataValidation type="list" allowBlank="1" showInputMessage="1" showErrorMessage="1" sqref="C10 C10 C10 C10 C10 C10 C10 C10 C10 C10 C10 C10 C10 C10 C10 C10 C10 C10 C10 C10 C10 C10 C10 C10 C10 C10 C10 C10 C10 C10 C10 C10">
      <formula1>INDIRECT(Escoger5)</formula1>
    </dataValidation>
    <dataValidation type="list" allowBlank="1" showInputMessage="1" showErrorMessage="1" sqref="B10 B10 B10 B10 B10 B10 B10 B10 B10 B10 B10 B10 B10 B10 B10 B10 B10 B10 B10 B10 B10 B10 B10 B10 B10 B10 B10 B10 B10 B10 B10 B10">
      <formula1>INDIRECT(Selección5)</formula1>
    </dataValidation>
    <dataValidation type="list" allowBlank="1" showInputMessage="1" showErrorMessage="1" sqref="C9 C9 C9 C9 C9 C9 C9 C9 C9 C9 C9 C9 C9 C9 C9 C9 C9 C9 C9 C9 C9 C9 C9 C9 C9 C9 C9 C9 C9 C9 C9 C9">
      <formula1>INDIRECT(Escoger4)</formula1>
    </dataValidation>
    <dataValidation type="list" allowBlank="1" showInputMessage="1" showErrorMessage="1" sqref="B9 B9 B9 B9 B9 B9 B9 B9 B9 B9 B9 B9 B9 B9 B9 B9 B9 B9 B9 B9 B9 B9 B9 B9 B9 B9 B9 B9 B9 B9 B9 B9">
      <formula1>INDIRECT(Selección4)</formula1>
    </dataValidation>
    <dataValidation type="list" allowBlank="1" showInputMessage="1" showErrorMessage="1" sqref="C8 C8 C8 C8 C8 C8 C8 C8 C8 C8 C8 C8 C8 C8 C8 C8 C8 C8 C8 C8 C8 C8 C8 C8 C8 C8 C8 C8 C8 C8 C8 C8">
      <formula1>INDIRECT(Escoger3)</formula1>
    </dataValidation>
    <dataValidation type="list" allowBlank="1" showInputMessage="1" showErrorMessage="1" sqref="B8 B8 B8 B8 B8 B8 B8 B8 B8 B8 B8 B8 B8 B8 B8 B8 B8 B8 B8 B8 B8 B8 B8 B8 B8 B8 B8 B8 B8 B8 B8 B8">
      <formula1>INDIRECT(Selección3)</formula1>
    </dataValidation>
    <dataValidation type="list" allowBlank="1" showInputMessage="1" showErrorMessage="1" sqref="C7 C7 C7 C7 C7 C7 C7 C7 C7 C7 C7 C7 C7 C7 C7 C7 C7 C7 C7 C7 C7 C7 C7 C7 C7 C7 C7 C7 C7 C7 C7 C7">
      <formula1>INDIRECT(Escoger2)</formula1>
    </dataValidation>
    <dataValidation type="list" allowBlank="1" showInputMessage="1" showErrorMessage="1" sqref="B7 B7 B7 B7 B7 B7 B7 B7 B7 B7 B7 B7 B7 B7 B7 B7 B7 B7 B7 B7 B7 B7 B7 B7 B7 B7 B7 B7 B7 B7 B7 B7">
      <formula1>INDIRECT(Selección2)</formula1>
    </dataValidation>
    <dataValidation type="list" allowBlank="1" showInputMessage="1" showErrorMessage="1" sqref="C6 C6 C6 C6 C6 C6 C6 C6 C6 C6 C6 C6 C6 C6 C6 C6 C6 C6 C6 C6 C6 C6 C6 C6 C6 C6 C6 C6 C6 C6 C6 C6">
      <formula1>INDIRECT(Escoger)</formula1>
    </dataValidation>
    <dataValidation type="list" allowBlank="1" showInputMessage="1" showErrorMessage="1" sqref="C17 C17 C17 C17 C17 C17 C17 C17 C17 C17 C17 C17 C17 C17 C17 C17 C17 C17 C17 C17 C17 C17 C17 C17 C17 C17 C17 C17 C17 C17 C17 C17">
      <formula1>INDIRECT(Escoger12)</formula1>
    </dataValidation>
    <dataValidation type="list" allowBlank="1" showInputMessage="1" showErrorMessage="1" sqref="B6 B6 B6 B6 B6 B6 B6 B6 B6 B6 B6 B6 B6 B6 B6 B6 B6 B6 B6 B6 B6 B6 B6 B6 B6 B6 B6 B6 B6 B6 B6 B6">
      <formula1>INDIRECT(Selección)</formula1>
    </dataValidation>
    <dataValidation type="list" allowBlank="1" showInputMessage="1" showErrorMessage="1" sqref="A6:A17 A6:A17 A6:A17 A6:A17 A6:A17 A6:A17 A6:A17 A6:A17 A6:A17 A6:A17 A6:A17 A6:A17 A6:A17 A6:A17 A6:A17 A6:A17 A6:A17 A6:A17 A6:A17 A6:A17 A6:A17 A6:A17 A6:A17 A6:A17 A6:A17 A6:A17 A6:A17 A6:A17 A6:A17 A6:A17 A6:A17 A6:A17">
      <formula1>Sector</formula1>
    </dataValidation>
  </dataValidations>
  <printOptions/>
  <pageMargins left="0.7086614173228347" right="0.7086614173228347" top="0.7480314960629921" bottom="0.7480314960629921" header="0.31496062992125984" footer="0.31496062992125984"/>
  <pageSetup horizontalDpi="600" verticalDpi="600" orientation="landscape" paperSize="5" scale="55" r:id="rId4"/>
  <drawing r:id="rId3"/>
  <legacyDrawing r:id="rId2"/>
</worksheet>
</file>

<file path=xl/worksheets/sheet5.xml><?xml version="1.0" encoding="utf-8"?>
<worksheet xmlns="http://schemas.openxmlformats.org/spreadsheetml/2006/main" xmlns:r="http://schemas.openxmlformats.org/officeDocument/2006/relationships">
  <sheetPr codeName="Hoja5"/>
  <dimension ref="A1:H892"/>
  <sheetViews>
    <sheetView showGridLines="0" zoomScale="80" zoomScaleNormal="80" zoomScalePageLayoutView="0" workbookViewId="0" topLeftCell="A1">
      <selection activeCell="L20" sqref="L20"/>
    </sheetView>
  </sheetViews>
  <sheetFormatPr defaultColWidth="6.28125" defaultRowHeight="15"/>
  <cols>
    <col min="1" max="1" width="16.28125" style="0" customWidth="1"/>
    <col min="2" max="3" width="11.421875" style="0" customWidth="1"/>
    <col min="4" max="4" width="22.140625" style="0" bestFit="1" customWidth="1"/>
    <col min="5" max="5" width="11.421875" style="22" customWidth="1"/>
    <col min="6" max="6" width="82.140625" style="10" customWidth="1"/>
    <col min="7" max="7" width="11.421875" style="0" customWidth="1"/>
    <col min="8" max="8" width="13.7109375" style="0" customWidth="1"/>
    <col min="9" max="255" width="11.421875" style="0" customWidth="1"/>
  </cols>
  <sheetData>
    <row r="1" spans="1:7" ht="26.25">
      <c r="A1" s="350" t="s">
        <v>232</v>
      </c>
      <c r="B1" s="350"/>
      <c r="C1" s="350"/>
      <c r="D1" s="350"/>
      <c r="E1" s="350"/>
      <c r="F1" s="350"/>
      <c r="G1" s="22"/>
    </row>
    <row r="2" spans="1:7" ht="15">
      <c r="A2" s="23" t="s">
        <v>233</v>
      </c>
      <c r="B2" s="351" t="s">
        <v>234</v>
      </c>
      <c r="C2" s="352"/>
      <c r="D2" s="2" t="s">
        <v>235</v>
      </c>
      <c r="E2" s="3"/>
      <c r="F2" s="4" t="s">
        <v>236</v>
      </c>
      <c r="G2" s="24"/>
    </row>
    <row r="3" spans="1:6" ht="15">
      <c r="A3" s="353" t="s">
        <v>237</v>
      </c>
      <c r="B3" s="5" t="s">
        <v>89</v>
      </c>
      <c r="C3" s="356" t="s">
        <v>238</v>
      </c>
      <c r="D3" s="5" t="s">
        <v>239</v>
      </c>
      <c r="E3" s="6" t="s">
        <v>240</v>
      </c>
      <c r="F3" s="5" t="s">
        <v>241</v>
      </c>
    </row>
    <row r="4" spans="1:7" ht="15" customHeight="1">
      <c r="A4" s="354"/>
      <c r="B4" s="359" t="s">
        <v>212</v>
      </c>
      <c r="C4" s="357"/>
      <c r="D4" s="362" t="s">
        <v>213</v>
      </c>
      <c r="E4" s="15" t="s">
        <v>242</v>
      </c>
      <c r="F4" s="10" t="s">
        <v>214</v>
      </c>
      <c r="G4" s="22"/>
    </row>
    <row r="5" spans="1:6" ht="15" customHeight="1">
      <c r="A5" s="354"/>
      <c r="B5" s="360"/>
      <c r="C5" s="357"/>
      <c r="D5" s="363"/>
      <c r="E5" s="15" t="s">
        <v>243</v>
      </c>
      <c r="F5" s="10" t="s">
        <v>244</v>
      </c>
    </row>
    <row r="6" spans="1:6" ht="15" customHeight="1">
      <c r="A6" s="354"/>
      <c r="B6" s="360"/>
      <c r="C6" s="357"/>
      <c r="D6" s="363"/>
      <c r="E6" s="15" t="s">
        <v>245</v>
      </c>
      <c r="F6" s="10" t="s">
        <v>224</v>
      </c>
    </row>
    <row r="7" spans="1:6" ht="15" customHeight="1">
      <c r="A7" s="354"/>
      <c r="B7" s="360"/>
      <c r="C7" s="357"/>
      <c r="D7" s="363"/>
      <c r="E7" s="15" t="s">
        <v>246</v>
      </c>
      <c r="F7" s="10" t="s">
        <v>220</v>
      </c>
    </row>
    <row r="8" spans="1:6" ht="15" customHeight="1">
      <c r="A8" s="354"/>
      <c r="B8" s="360"/>
      <c r="C8" s="357"/>
      <c r="D8" s="363"/>
      <c r="E8" s="15" t="s">
        <v>247</v>
      </c>
      <c r="F8" s="10" t="s">
        <v>248</v>
      </c>
    </row>
    <row r="9" spans="1:6" ht="15" customHeight="1">
      <c r="A9" s="354"/>
      <c r="B9" s="360"/>
      <c r="C9" s="357"/>
      <c r="D9" s="363"/>
      <c r="E9" s="15" t="s">
        <v>249</v>
      </c>
      <c r="F9" s="10" t="s">
        <v>226</v>
      </c>
    </row>
    <row r="10" spans="1:6" ht="15" customHeight="1">
      <c r="A10" s="354"/>
      <c r="B10" s="360"/>
      <c r="C10" s="357"/>
      <c r="D10" s="364"/>
      <c r="E10" s="15" t="s">
        <v>250</v>
      </c>
      <c r="F10" s="10" t="s">
        <v>230</v>
      </c>
    </row>
    <row r="11" spans="1:6" ht="15" customHeight="1">
      <c r="A11" s="354"/>
      <c r="B11" s="360"/>
      <c r="C11" s="357"/>
      <c r="D11" s="362" t="s">
        <v>216</v>
      </c>
      <c r="E11" s="15" t="s">
        <v>251</v>
      </c>
      <c r="F11" s="10" t="s">
        <v>221</v>
      </c>
    </row>
    <row r="12" spans="1:6" ht="15" customHeight="1">
      <c r="A12" s="354"/>
      <c r="B12" s="360"/>
      <c r="C12" s="357"/>
      <c r="D12" s="363"/>
      <c r="E12" s="15" t="s">
        <v>252</v>
      </c>
      <c r="F12" s="10" t="s">
        <v>217</v>
      </c>
    </row>
    <row r="13" spans="1:6" ht="15" customHeight="1">
      <c r="A13" s="354"/>
      <c r="B13" s="360"/>
      <c r="C13" s="357"/>
      <c r="D13" s="363"/>
      <c r="E13" s="15" t="s">
        <v>253</v>
      </c>
      <c r="F13" s="10" t="s">
        <v>254</v>
      </c>
    </row>
    <row r="14" spans="1:6" ht="21" customHeight="1">
      <c r="A14" s="355"/>
      <c r="B14" s="360"/>
      <c r="C14" s="357"/>
      <c r="D14" s="365" t="s">
        <v>218</v>
      </c>
      <c r="E14" s="9" t="s">
        <v>255</v>
      </c>
      <c r="F14" s="10" t="s">
        <v>256</v>
      </c>
    </row>
    <row r="15" spans="1:6" ht="21" customHeight="1">
      <c r="A15" s="355"/>
      <c r="B15" s="360"/>
      <c r="C15" s="357"/>
      <c r="D15" s="365"/>
      <c r="E15" s="9" t="s">
        <v>257</v>
      </c>
      <c r="F15" s="10" t="s">
        <v>225</v>
      </c>
    </row>
    <row r="16" spans="1:6" ht="21" customHeight="1">
      <c r="A16" s="355"/>
      <c r="B16" s="360"/>
      <c r="C16" s="357"/>
      <c r="D16" s="365"/>
      <c r="E16" s="9" t="s">
        <v>258</v>
      </c>
      <c r="F16" s="10" t="s">
        <v>259</v>
      </c>
    </row>
    <row r="17" spans="1:6" ht="21" customHeight="1">
      <c r="A17" s="355"/>
      <c r="B17" s="360"/>
      <c r="C17" s="357"/>
      <c r="D17" s="365"/>
      <c r="E17" s="9" t="s">
        <v>260</v>
      </c>
      <c r="F17" s="10" t="s">
        <v>219</v>
      </c>
    </row>
    <row r="18" spans="1:6" ht="21" customHeight="1">
      <c r="A18" s="355"/>
      <c r="B18" s="360"/>
      <c r="C18" s="357"/>
      <c r="D18" s="365"/>
      <c r="E18" s="9" t="s">
        <v>261</v>
      </c>
      <c r="F18" s="10" t="s">
        <v>262</v>
      </c>
    </row>
    <row r="19" spans="1:6" ht="21" customHeight="1">
      <c r="A19" s="355"/>
      <c r="B19" s="360"/>
      <c r="C19" s="357"/>
      <c r="D19" s="365"/>
      <c r="E19" s="9" t="s">
        <v>263</v>
      </c>
      <c r="F19" s="10" t="s">
        <v>264</v>
      </c>
    </row>
    <row r="20" spans="1:6" ht="21" customHeight="1">
      <c r="A20" s="355"/>
      <c r="B20" s="360"/>
      <c r="C20" s="357"/>
      <c r="D20" s="365"/>
      <c r="E20" s="9" t="s">
        <v>265</v>
      </c>
      <c r="F20" s="10" t="s">
        <v>266</v>
      </c>
    </row>
    <row r="21" spans="1:6" ht="21" customHeight="1">
      <c r="A21" s="355"/>
      <c r="B21" s="360"/>
      <c r="C21" s="357"/>
      <c r="D21" s="365"/>
      <c r="E21" s="9" t="s">
        <v>267</v>
      </c>
      <c r="F21" s="10" t="s">
        <v>268</v>
      </c>
    </row>
    <row r="22" spans="1:6" ht="21" customHeight="1">
      <c r="A22" s="355"/>
      <c r="B22" s="361"/>
      <c r="C22" s="358"/>
      <c r="D22" s="365"/>
      <c r="E22" s="9" t="s">
        <v>269</v>
      </c>
      <c r="F22" s="10" t="s">
        <v>270</v>
      </c>
    </row>
    <row r="23" spans="1:6" ht="21" customHeight="1">
      <c r="A23" s="354"/>
      <c r="B23" s="366" t="s">
        <v>215</v>
      </c>
      <c r="C23" s="356" t="s">
        <v>271</v>
      </c>
      <c r="D23" s="363" t="s">
        <v>272</v>
      </c>
      <c r="E23" s="15" t="s">
        <v>273</v>
      </c>
      <c r="F23" s="10" t="s">
        <v>274</v>
      </c>
    </row>
    <row r="24" spans="1:6" ht="21" customHeight="1">
      <c r="A24" s="354"/>
      <c r="B24" s="366"/>
      <c r="C24" s="357"/>
      <c r="D24" s="363"/>
      <c r="E24" s="15" t="s">
        <v>275</v>
      </c>
      <c r="F24" s="10" t="s">
        <v>276</v>
      </c>
    </row>
    <row r="25" spans="1:6" ht="21" customHeight="1">
      <c r="A25" s="354"/>
      <c r="B25" s="366"/>
      <c r="C25" s="357"/>
      <c r="D25" s="363"/>
      <c r="E25" s="15" t="s">
        <v>277</v>
      </c>
      <c r="F25" s="10" t="s">
        <v>278</v>
      </c>
    </row>
    <row r="26" spans="1:6" ht="21" customHeight="1">
      <c r="A26" s="354"/>
      <c r="B26" s="366"/>
      <c r="C26" s="357"/>
      <c r="D26" s="363"/>
      <c r="E26" s="15" t="s">
        <v>279</v>
      </c>
      <c r="F26" s="10" t="s">
        <v>280</v>
      </c>
    </row>
    <row r="27" spans="1:6" ht="21" customHeight="1">
      <c r="A27" s="354"/>
      <c r="B27" s="366"/>
      <c r="C27" s="357"/>
      <c r="D27" s="363"/>
      <c r="E27" s="15" t="s">
        <v>281</v>
      </c>
      <c r="F27" s="10" t="s">
        <v>282</v>
      </c>
    </row>
    <row r="28" spans="1:6" ht="21" customHeight="1">
      <c r="A28" s="354"/>
      <c r="B28" s="366"/>
      <c r="C28" s="357"/>
      <c r="D28" s="363"/>
      <c r="E28" s="15" t="s">
        <v>283</v>
      </c>
      <c r="F28" s="10" t="s">
        <v>231</v>
      </c>
    </row>
    <row r="29" spans="1:6" ht="21" customHeight="1">
      <c r="A29" s="354"/>
      <c r="B29" s="366"/>
      <c r="C29" s="357"/>
      <c r="D29" s="363"/>
      <c r="E29" s="15" t="s">
        <v>284</v>
      </c>
      <c r="F29" s="10" t="s">
        <v>285</v>
      </c>
    </row>
    <row r="30" spans="1:6" ht="21" customHeight="1">
      <c r="A30" s="354"/>
      <c r="B30" s="366"/>
      <c r="C30" s="357"/>
      <c r="D30" s="363"/>
      <c r="E30" s="15" t="s">
        <v>286</v>
      </c>
      <c r="F30" s="10" t="s">
        <v>287</v>
      </c>
    </row>
    <row r="31" spans="1:6" ht="21" customHeight="1">
      <c r="A31" s="354"/>
      <c r="B31" s="366"/>
      <c r="C31" s="357"/>
      <c r="D31" s="363"/>
      <c r="E31" s="15" t="s">
        <v>288</v>
      </c>
      <c r="F31" s="10" t="s">
        <v>289</v>
      </c>
    </row>
    <row r="32" spans="1:6" ht="21" customHeight="1">
      <c r="A32" s="354"/>
      <c r="B32" s="366"/>
      <c r="C32" s="357"/>
      <c r="D32" s="364"/>
      <c r="E32" s="15" t="s">
        <v>290</v>
      </c>
      <c r="F32" s="10" t="s">
        <v>291</v>
      </c>
    </row>
    <row r="33" spans="1:6" ht="21" customHeight="1">
      <c r="A33" s="354"/>
      <c r="B33" s="366"/>
      <c r="C33" s="357"/>
      <c r="D33" s="362" t="s">
        <v>222</v>
      </c>
      <c r="E33" s="15" t="s">
        <v>292</v>
      </c>
      <c r="F33" s="10" t="s">
        <v>293</v>
      </c>
    </row>
    <row r="34" spans="1:6" ht="21" customHeight="1">
      <c r="A34" s="354"/>
      <c r="B34" s="366"/>
      <c r="C34" s="357"/>
      <c r="D34" s="364"/>
      <c r="E34" s="15" t="s">
        <v>294</v>
      </c>
      <c r="F34" s="10" t="s">
        <v>295</v>
      </c>
    </row>
    <row r="35" spans="1:6" ht="21" customHeight="1">
      <c r="A35" s="354"/>
      <c r="B35" s="366"/>
      <c r="C35" s="357"/>
      <c r="D35" s="362" t="s">
        <v>227</v>
      </c>
      <c r="E35" s="15" t="s">
        <v>296</v>
      </c>
      <c r="F35" s="10" t="s">
        <v>297</v>
      </c>
    </row>
    <row r="36" spans="1:6" ht="21" customHeight="1">
      <c r="A36" s="354"/>
      <c r="B36" s="366"/>
      <c r="C36" s="357"/>
      <c r="D36" s="363"/>
      <c r="E36" s="15" t="s">
        <v>298</v>
      </c>
      <c r="F36" s="10" t="s">
        <v>299</v>
      </c>
    </row>
    <row r="37" spans="1:6" ht="21" customHeight="1">
      <c r="A37" s="354"/>
      <c r="B37" s="366"/>
      <c r="C37" s="357"/>
      <c r="D37" s="363"/>
      <c r="E37" s="15" t="s">
        <v>300</v>
      </c>
      <c r="F37" s="10" t="s">
        <v>301</v>
      </c>
    </row>
    <row r="38" spans="1:6" ht="21" customHeight="1">
      <c r="A38" s="354"/>
      <c r="B38" s="366"/>
      <c r="C38" s="357"/>
      <c r="D38" s="363"/>
      <c r="E38" s="15" t="s">
        <v>302</v>
      </c>
      <c r="F38" s="10" t="s">
        <v>303</v>
      </c>
    </row>
    <row r="39" spans="1:6" ht="21" customHeight="1">
      <c r="A39" s="354"/>
      <c r="B39" s="366"/>
      <c r="C39" s="357"/>
      <c r="D39" s="363"/>
      <c r="E39" s="15" t="s">
        <v>304</v>
      </c>
      <c r="F39" s="10" t="s">
        <v>305</v>
      </c>
    </row>
    <row r="40" spans="1:6" ht="21" customHeight="1">
      <c r="A40" s="354"/>
      <c r="B40" s="366"/>
      <c r="C40" s="357"/>
      <c r="D40" s="363"/>
      <c r="E40" s="15" t="s">
        <v>306</v>
      </c>
      <c r="F40" s="10" t="s">
        <v>307</v>
      </c>
    </row>
    <row r="41" spans="1:6" ht="16.5" customHeight="1">
      <c r="A41" s="354"/>
      <c r="B41" s="366"/>
      <c r="C41" s="357"/>
      <c r="D41" s="363"/>
      <c r="E41" s="15" t="s">
        <v>308</v>
      </c>
      <c r="F41" s="10" t="s">
        <v>228</v>
      </c>
    </row>
    <row r="42" spans="1:6" ht="16.5" customHeight="1">
      <c r="A42" s="354"/>
      <c r="B42" s="366"/>
      <c r="C42" s="357"/>
      <c r="D42" s="363"/>
      <c r="E42" s="15" t="s">
        <v>309</v>
      </c>
      <c r="F42" s="10" t="s">
        <v>310</v>
      </c>
    </row>
    <row r="43" spans="1:6" ht="21" customHeight="1">
      <c r="A43" s="354"/>
      <c r="B43" s="366"/>
      <c r="C43" s="357"/>
      <c r="D43" s="363"/>
      <c r="E43" s="15" t="s">
        <v>311</v>
      </c>
      <c r="F43" s="10" t="s">
        <v>312</v>
      </c>
    </row>
    <row r="44" spans="1:6" ht="21" customHeight="1">
      <c r="A44" s="354"/>
      <c r="B44" s="366"/>
      <c r="C44" s="357"/>
      <c r="D44" s="363"/>
      <c r="E44" s="15" t="s">
        <v>313</v>
      </c>
      <c r="F44" s="10" t="s">
        <v>314</v>
      </c>
    </row>
    <row r="45" spans="1:6" ht="21" customHeight="1">
      <c r="A45" s="354"/>
      <c r="B45" s="366"/>
      <c r="C45" s="357"/>
      <c r="D45" s="363"/>
      <c r="E45" s="15" t="s">
        <v>315</v>
      </c>
      <c r="F45" s="10" t="s">
        <v>316</v>
      </c>
    </row>
    <row r="46" spans="1:6" ht="21" customHeight="1">
      <c r="A46" s="354"/>
      <c r="B46" s="366"/>
      <c r="C46" s="357"/>
      <c r="D46" s="362" t="s">
        <v>317</v>
      </c>
      <c r="E46" s="15" t="s">
        <v>292</v>
      </c>
      <c r="F46" s="10" t="s">
        <v>318</v>
      </c>
    </row>
    <row r="47" spans="1:6" ht="21" customHeight="1">
      <c r="A47" s="354"/>
      <c r="B47" s="366"/>
      <c r="C47" s="357"/>
      <c r="D47" s="363"/>
      <c r="E47" s="15" t="s">
        <v>294</v>
      </c>
      <c r="F47" s="10" t="s">
        <v>117</v>
      </c>
    </row>
    <row r="48" spans="1:6" ht="21" customHeight="1">
      <c r="A48" s="354"/>
      <c r="B48" s="366"/>
      <c r="C48" s="357"/>
      <c r="D48" s="363"/>
      <c r="E48" s="15" t="s">
        <v>319</v>
      </c>
      <c r="F48" s="10" t="s">
        <v>320</v>
      </c>
    </row>
    <row r="49" spans="1:6" ht="21" customHeight="1">
      <c r="A49" s="354"/>
      <c r="B49" s="366"/>
      <c r="C49" s="357"/>
      <c r="D49" s="363"/>
      <c r="E49" s="15" t="s">
        <v>321</v>
      </c>
      <c r="F49" s="10" t="s">
        <v>322</v>
      </c>
    </row>
    <row r="50" spans="1:8" ht="21" customHeight="1">
      <c r="A50" s="354"/>
      <c r="B50" s="366"/>
      <c r="C50" s="357"/>
      <c r="D50" s="363"/>
      <c r="E50" s="15" t="s">
        <v>323</v>
      </c>
      <c r="F50" s="10" t="s">
        <v>324</v>
      </c>
      <c r="H50" s="25"/>
    </row>
    <row r="51" spans="1:6" ht="21" customHeight="1">
      <c r="A51" s="354"/>
      <c r="B51" s="366"/>
      <c r="C51" s="357"/>
      <c r="D51" s="363"/>
      <c r="E51" s="15" t="s">
        <v>325</v>
      </c>
      <c r="F51" s="10" t="s">
        <v>326</v>
      </c>
    </row>
    <row r="52" spans="1:6" ht="21" customHeight="1">
      <c r="A52" s="354"/>
      <c r="B52" s="367"/>
      <c r="C52" s="358"/>
      <c r="D52" s="364"/>
      <c r="E52" s="15" t="s">
        <v>327</v>
      </c>
      <c r="F52" s="10" t="s">
        <v>328</v>
      </c>
    </row>
    <row r="53" ht="15">
      <c r="F53" s="347"/>
    </row>
    <row r="54" ht="15">
      <c r="F54" s="348"/>
    </row>
    <row r="55" ht="15">
      <c r="F55" s="348"/>
    </row>
    <row r="56" ht="15">
      <c r="F56" s="348"/>
    </row>
    <row r="57" ht="15">
      <c r="F57" s="348"/>
    </row>
    <row r="58" ht="15">
      <c r="F58" s="348"/>
    </row>
    <row r="59" ht="15">
      <c r="F59" s="348"/>
    </row>
    <row r="60" ht="15">
      <c r="F60" s="348"/>
    </row>
    <row r="61" ht="15">
      <c r="F61" s="348"/>
    </row>
    <row r="62" ht="15">
      <c r="F62" s="348"/>
    </row>
    <row r="63" ht="15">
      <c r="F63" s="348"/>
    </row>
    <row r="64" ht="15">
      <c r="F64" s="348"/>
    </row>
    <row r="65" ht="15">
      <c r="F65" s="348"/>
    </row>
    <row r="66" ht="15">
      <c r="F66" s="348"/>
    </row>
    <row r="67" ht="15">
      <c r="F67" s="348"/>
    </row>
    <row r="68" ht="15">
      <c r="F68" s="348"/>
    </row>
    <row r="69" ht="15">
      <c r="F69" s="348"/>
    </row>
    <row r="70" ht="15">
      <c r="F70" s="348"/>
    </row>
    <row r="71" ht="15">
      <c r="F71" s="348"/>
    </row>
    <row r="72" ht="15">
      <c r="F72" s="348"/>
    </row>
    <row r="73" ht="15">
      <c r="F73" s="348"/>
    </row>
    <row r="74" ht="15">
      <c r="F74" s="348"/>
    </row>
    <row r="75" ht="15">
      <c r="F75" s="348"/>
    </row>
    <row r="76" ht="15">
      <c r="F76" s="348"/>
    </row>
    <row r="77" ht="15">
      <c r="F77" s="348"/>
    </row>
    <row r="78" ht="15">
      <c r="F78" s="348"/>
    </row>
    <row r="79" ht="15">
      <c r="F79" s="348"/>
    </row>
    <row r="80" ht="15">
      <c r="F80" s="348"/>
    </row>
    <row r="81" ht="15">
      <c r="F81" s="348"/>
    </row>
    <row r="82" ht="15">
      <c r="F82" s="348"/>
    </row>
    <row r="83" ht="15">
      <c r="F83" s="348"/>
    </row>
    <row r="84" ht="15">
      <c r="F84" s="348"/>
    </row>
    <row r="85" ht="15">
      <c r="F85" s="348"/>
    </row>
    <row r="86" ht="15">
      <c r="F86" s="348"/>
    </row>
    <row r="87" ht="15">
      <c r="F87" s="348"/>
    </row>
    <row r="88" ht="15">
      <c r="F88" s="348"/>
    </row>
    <row r="89" ht="15">
      <c r="F89" s="348"/>
    </row>
    <row r="90" ht="15">
      <c r="F90" s="348"/>
    </row>
    <row r="91" ht="15">
      <c r="F91" s="348"/>
    </row>
    <row r="92" ht="15">
      <c r="F92" s="348"/>
    </row>
    <row r="93" ht="15">
      <c r="F93" s="348"/>
    </row>
    <row r="94" ht="15">
      <c r="F94" s="348"/>
    </row>
    <row r="95" ht="15">
      <c r="F95" s="348"/>
    </row>
    <row r="96" ht="15">
      <c r="F96" s="348"/>
    </row>
    <row r="97" ht="15">
      <c r="F97" s="348"/>
    </row>
    <row r="98" ht="15">
      <c r="F98" s="348"/>
    </row>
    <row r="99" ht="15">
      <c r="F99" s="348"/>
    </row>
    <row r="100" ht="15">
      <c r="F100" s="348"/>
    </row>
    <row r="101" ht="15">
      <c r="F101" s="348"/>
    </row>
    <row r="102" ht="15">
      <c r="F102" s="348"/>
    </row>
    <row r="103" ht="15">
      <c r="F103" s="348"/>
    </row>
    <row r="104" ht="15">
      <c r="F104" s="348"/>
    </row>
    <row r="105" ht="15">
      <c r="F105" s="348"/>
    </row>
    <row r="106" ht="15">
      <c r="F106" s="348"/>
    </row>
    <row r="107" ht="15">
      <c r="F107" s="348"/>
    </row>
    <row r="108" ht="15">
      <c r="F108" s="348"/>
    </row>
    <row r="109" ht="15">
      <c r="F109" s="348"/>
    </row>
    <row r="110" ht="15">
      <c r="F110" s="348"/>
    </row>
    <row r="111" ht="15">
      <c r="F111" s="348"/>
    </row>
    <row r="112" ht="15">
      <c r="F112" s="348"/>
    </row>
    <row r="113" ht="15">
      <c r="F113" s="348"/>
    </row>
    <row r="114" ht="15">
      <c r="F114" s="348"/>
    </row>
    <row r="115" ht="15">
      <c r="F115" s="348"/>
    </row>
    <row r="116" ht="15">
      <c r="F116" s="348"/>
    </row>
    <row r="117" ht="15">
      <c r="F117" s="348"/>
    </row>
    <row r="118" ht="15">
      <c r="F118" s="348"/>
    </row>
    <row r="119" ht="15">
      <c r="F119" s="348"/>
    </row>
    <row r="120" ht="15">
      <c r="F120" s="348"/>
    </row>
    <row r="121" ht="15">
      <c r="F121" s="348"/>
    </row>
    <row r="122" ht="15">
      <c r="F122" s="348"/>
    </row>
    <row r="123" ht="15">
      <c r="F123" s="348"/>
    </row>
    <row r="124" ht="15">
      <c r="F124" s="348"/>
    </row>
    <row r="125" ht="15">
      <c r="F125" s="348"/>
    </row>
    <row r="126" ht="15">
      <c r="F126" s="348"/>
    </row>
    <row r="127" ht="15">
      <c r="F127" s="348"/>
    </row>
    <row r="128" ht="15">
      <c r="F128" s="348"/>
    </row>
    <row r="129" ht="15">
      <c r="F129" s="348"/>
    </row>
    <row r="130" ht="15">
      <c r="F130" s="348"/>
    </row>
    <row r="131" ht="15">
      <c r="F131" s="348"/>
    </row>
    <row r="132" ht="15">
      <c r="F132" s="348"/>
    </row>
    <row r="133" ht="15">
      <c r="F133" s="348"/>
    </row>
    <row r="134" ht="15">
      <c r="F134" s="348"/>
    </row>
    <row r="135" ht="15">
      <c r="F135" s="348"/>
    </row>
    <row r="136" ht="15">
      <c r="F136" s="348"/>
    </row>
    <row r="137" ht="15">
      <c r="F137" s="348"/>
    </row>
    <row r="138" ht="15">
      <c r="F138" s="348"/>
    </row>
    <row r="139" ht="15">
      <c r="F139" s="348"/>
    </row>
    <row r="140" ht="15">
      <c r="F140" s="348"/>
    </row>
    <row r="141" ht="15">
      <c r="F141" s="348"/>
    </row>
    <row r="142" ht="15">
      <c r="F142" s="348"/>
    </row>
    <row r="143" ht="15">
      <c r="F143" s="348"/>
    </row>
    <row r="144" ht="15">
      <c r="F144" s="348"/>
    </row>
    <row r="145" ht="15">
      <c r="F145" s="348"/>
    </row>
    <row r="146" ht="15">
      <c r="F146" s="348"/>
    </row>
    <row r="147" ht="15">
      <c r="F147" s="348"/>
    </row>
    <row r="148" ht="15">
      <c r="F148" s="348"/>
    </row>
    <row r="149" ht="15">
      <c r="F149" s="348"/>
    </row>
    <row r="150" ht="15">
      <c r="F150" s="348"/>
    </row>
    <row r="151" ht="15">
      <c r="F151" s="348"/>
    </row>
    <row r="152" ht="15">
      <c r="F152" s="348"/>
    </row>
    <row r="153" ht="15">
      <c r="F153" s="348"/>
    </row>
    <row r="154" ht="15">
      <c r="F154" s="348"/>
    </row>
    <row r="155" ht="15">
      <c r="F155" s="348"/>
    </row>
    <row r="156" ht="15">
      <c r="F156" s="348"/>
    </row>
    <row r="157" ht="15">
      <c r="F157" s="348"/>
    </row>
    <row r="158" ht="15">
      <c r="F158" s="348"/>
    </row>
    <row r="159" ht="15">
      <c r="F159" s="348"/>
    </row>
    <row r="160" ht="15">
      <c r="F160" s="348"/>
    </row>
    <row r="161" ht="15">
      <c r="F161" s="348"/>
    </row>
    <row r="162" ht="15">
      <c r="F162" s="348"/>
    </row>
    <row r="163" ht="15">
      <c r="F163" s="348"/>
    </row>
    <row r="164" ht="15">
      <c r="F164" s="348"/>
    </row>
    <row r="165" ht="15">
      <c r="F165" s="348"/>
    </row>
    <row r="166" ht="15">
      <c r="F166" s="348"/>
    </row>
    <row r="167" ht="15">
      <c r="F167" s="348"/>
    </row>
    <row r="168" ht="15">
      <c r="F168" s="348"/>
    </row>
    <row r="169" ht="15">
      <c r="F169" s="348"/>
    </row>
    <row r="170" ht="15">
      <c r="F170" s="348"/>
    </row>
    <row r="171" ht="15">
      <c r="F171" s="348"/>
    </row>
    <row r="172" ht="15">
      <c r="F172" s="348"/>
    </row>
    <row r="173" ht="15">
      <c r="F173" s="348"/>
    </row>
    <row r="174" ht="15">
      <c r="F174" s="348"/>
    </row>
    <row r="175" ht="15">
      <c r="F175" s="348"/>
    </row>
    <row r="176" ht="15">
      <c r="F176" s="348"/>
    </row>
    <row r="177" ht="15">
      <c r="F177" s="348"/>
    </row>
    <row r="178" ht="15">
      <c r="F178" s="348"/>
    </row>
    <row r="179" ht="15">
      <c r="F179" s="348"/>
    </row>
    <row r="180" ht="15">
      <c r="F180" s="348"/>
    </row>
    <row r="181" ht="15">
      <c r="F181" s="348"/>
    </row>
    <row r="182" ht="15">
      <c r="F182" s="348"/>
    </row>
    <row r="183" ht="15">
      <c r="F183" s="348"/>
    </row>
    <row r="184" ht="15">
      <c r="F184" s="348"/>
    </row>
    <row r="185" ht="15">
      <c r="F185" s="348"/>
    </row>
    <row r="186" ht="15">
      <c r="F186" s="348"/>
    </row>
    <row r="187" ht="15">
      <c r="F187" s="348"/>
    </row>
    <row r="188" ht="15">
      <c r="F188" s="348"/>
    </row>
    <row r="189" ht="15">
      <c r="F189" s="348"/>
    </row>
    <row r="190" ht="15">
      <c r="F190" s="348"/>
    </row>
    <row r="191" ht="15">
      <c r="F191" s="348"/>
    </row>
    <row r="192" ht="15">
      <c r="F192" s="348"/>
    </row>
    <row r="193" ht="15">
      <c r="F193" s="348"/>
    </row>
    <row r="194" ht="15">
      <c r="F194" s="348"/>
    </row>
    <row r="195" ht="15">
      <c r="F195" s="348"/>
    </row>
    <row r="196" ht="15">
      <c r="F196" s="348"/>
    </row>
    <row r="197" ht="15">
      <c r="F197" s="348"/>
    </row>
    <row r="198" ht="15">
      <c r="F198" s="348"/>
    </row>
    <row r="199" ht="15">
      <c r="F199" s="348"/>
    </row>
    <row r="200" ht="15">
      <c r="F200" s="348"/>
    </row>
    <row r="201" ht="15">
      <c r="F201" s="348"/>
    </row>
    <row r="202" ht="15">
      <c r="F202" s="348"/>
    </row>
    <row r="203" ht="15">
      <c r="F203" s="348"/>
    </row>
    <row r="204" ht="15">
      <c r="F204" s="348"/>
    </row>
    <row r="205" ht="15">
      <c r="F205" s="348"/>
    </row>
    <row r="206" ht="15">
      <c r="F206" s="348"/>
    </row>
    <row r="207" ht="15">
      <c r="F207" s="348"/>
    </row>
    <row r="208" ht="15">
      <c r="F208" s="348"/>
    </row>
    <row r="209" ht="15">
      <c r="F209" s="348"/>
    </row>
    <row r="210" ht="15">
      <c r="F210" s="348"/>
    </row>
    <row r="211" ht="15">
      <c r="F211" s="348"/>
    </row>
    <row r="212" ht="15">
      <c r="F212" s="348"/>
    </row>
    <row r="213" ht="15">
      <c r="F213" s="348"/>
    </row>
    <row r="214" ht="15">
      <c r="F214" s="348"/>
    </row>
    <row r="215" ht="15">
      <c r="F215" s="348"/>
    </row>
    <row r="216" ht="15">
      <c r="F216" s="348"/>
    </row>
    <row r="217" ht="15">
      <c r="F217" s="348"/>
    </row>
    <row r="218" ht="15">
      <c r="F218" s="348"/>
    </row>
    <row r="219" ht="15">
      <c r="F219" s="348"/>
    </row>
    <row r="220" ht="15">
      <c r="F220" s="348"/>
    </row>
    <row r="221" ht="15">
      <c r="F221" s="348"/>
    </row>
    <row r="222" ht="15">
      <c r="F222" s="348"/>
    </row>
    <row r="223" ht="15">
      <c r="F223" s="348"/>
    </row>
    <row r="224" ht="15">
      <c r="F224" s="348"/>
    </row>
    <row r="225" ht="15">
      <c r="F225" s="348"/>
    </row>
    <row r="226" ht="15">
      <c r="F226" s="348"/>
    </row>
    <row r="227" ht="15">
      <c r="F227" s="348"/>
    </row>
    <row r="228" ht="15">
      <c r="F228" s="348"/>
    </row>
    <row r="229" ht="15">
      <c r="F229" s="348"/>
    </row>
    <row r="230" ht="15">
      <c r="F230" s="348"/>
    </row>
    <row r="231" ht="15">
      <c r="F231" s="348"/>
    </row>
    <row r="232" ht="15">
      <c r="F232" s="348"/>
    </row>
    <row r="233" ht="15">
      <c r="F233" s="348"/>
    </row>
    <row r="234" ht="15">
      <c r="F234" s="348"/>
    </row>
    <row r="235" ht="15">
      <c r="F235" s="348"/>
    </row>
    <row r="236" ht="15">
      <c r="F236" s="348"/>
    </row>
    <row r="237" ht="15">
      <c r="F237" s="348"/>
    </row>
    <row r="238" ht="15">
      <c r="F238" s="348"/>
    </row>
    <row r="239" ht="15">
      <c r="F239" s="348"/>
    </row>
    <row r="240" ht="15">
      <c r="F240" s="348"/>
    </row>
    <row r="241" ht="15">
      <c r="F241" s="348"/>
    </row>
    <row r="242" ht="15">
      <c r="F242" s="348"/>
    </row>
    <row r="243" ht="15">
      <c r="F243" s="348"/>
    </row>
    <row r="244" ht="15">
      <c r="F244" s="348"/>
    </row>
    <row r="245" ht="15">
      <c r="F245" s="348"/>
    </row>
    <row r="246" ht="15">
      <c r="F246" s="348"/>
    </row>
    <row r="247" ht="15">
      <c r="F247" s="348"/>
    </row>
    <row r="248" ht="15">
      <c r="F248" s="348"/>
    </row>
    <row r="249" ht="15">
      <c r="F249" s="348"/>
    </row>
    <row r="250" ht="15">
      <c r="F250" s="348"/>
    </row>
    <row r="251" ht="15">
      <c r="F251" s="348"/>
    </row>
    <row r="252" ht="15">
      <c r="F252" s="348"/>
    </row>
    <row r="253" ht="15">
      <c r="F253" s="348"/>
    </row>
    <row r="254" ht="15">
      <c r="F254" s="348"/>
    </row>
    <row r="255" ht="15">
      <c r="F255" s="348"/>
    </row>
    <row r="256" ht="15">
      <c r="F256" s="348"/>
    </row>
    <row r="257" ht="15">
      <c r="F257" s="348"/>
    </row>
    <row r="258" ht="15">
      <c r="F258" s="348"/>
    </row>
    <row r="259" ht="15">
      <c r="F259" s="348"/>
    </row>
    <row r="260" ht="15">
      <c r="F260" s="348"/>
    </row>
    <row r="261" ht="15">
      <c r="F261" s="348"/>
    </row>
    <row r="262" ht="15">
      <c r="F262" s="348"/>
    </row>
    <row r="263" ht="15">
      <c r="F263" s="348"/>
    </row>
    <row r="264" ht="15">
      <c r="F264" s="348"/>
    </row>
    <row r="265" ht="15">
      <c r="F265" s="348"/>
    </row>
    <row r="266" ht="15">
      <c r="F266" s="348"/>
    </row>
    <row r="267" ht="15">
      <c r="F267" s="348"/>
    </row>
    <row r="268" ht="15">
      <c r="F268" s="348"/>
    </row>
    <row r="269" ht="15">
      <c r="F269" s="348"/>
    </row>
    <row r="270" ht="15">
      <c r="F270" s="348"/>
    </row>
    <row r="271" ht="15">
      <c r="F271" s="348"/>
    </row>
    <row r="272" ht="15">
      <c r="F272" s="348"/>
    </row>
    <row r="273" ht="15">
      <c r="F273" s="348"/>
    </row>
    <row r="274" ht="15">
      <c r="F274" s="348"/>
    </row>
    <row r="275" ht="15">
      <c r="F275" s="348"/>
    </row>
    <row r="276" ht="15">
      <c r="F276" s="348"/>
    </row>
    <row r="277" ht="15">
      <c r="F277" s="348"/>
    </row>
    <row r="278" ht="15">
      <c r="F278" s="348"/>
    </row>
    <row r="279" ht="15">
      <c r="F279" s="348"/>
    </row>
    <row r="280" ht="15">
      <c r="F280" s="348"/>
    </row>
    <row r="281" ht="15">
      <c r="F281" s="348"/>
    </row>
    <row r="282" ht="15">
      <c r="F282" s="348"/>
    </row>
    <row r="283" ht="15">
      <c r="F283" s="348"/>
    </row>
    <row r="284" ht="15">
      <c r="F284" s="348"/>
    </row>
    <row r="285" ht="15">
      <c r="F285" s="348"/>
    </row>
    <row r="286" ht="15">
      <c r="F286" s="348"/>
    </row>
    <row r="287" ht="15">
      <c r="F287" s="348"/>
    </row>
    <row r="288" ht="15">
      <c r="F288" s="348"/>
    </row>
    <row r="289" ht="15">
      <c r="F289" s="348"/>
    </row>
    <row r="290" ht="15">
      <c r="F290" s="348"/>
    </row>
    <row r="291" ht="15">
      <c r="F291" s="348"/>
    </row>
    <row r="292" ht="15">
      <c r="F292" s="348"/>
    </row>
    <row r="293" ht="15">
      <c r="F293" s="348"/>
    </row>
    <row r="294" ht="15">
      <c r="F294" s="348"/>
    </row>
    <row r="295" ht="15">
      <c r="F295" s="348"/>
    </row>
    <row r="296" ht="15">
      <c r="F296" s="348"/>
    </row>
    <row r="297" ht="15">
      <c r="F297" s="348"/>
    </row>
    <row r="298" ht="15">
      <c r="F298" s="348"/>
    </row>
    <row r="299" ht="15">
      <c r="F299" s="348"/>
    </row>
    <row r="300" ht="15">
      <c r="F300" s="348"/>
    </row>
    <row r="301" ht="15">
      <c r="F301" s="348"/>
    </row>
    <row r="302" ht="15">
      <c r="F302" s="348"/>
    </row>
    <row r="303" ht="15">
      <c r="F303" s="348"/>
    </row>
    <row r="304" ht="15">
      <c r="F304" s="348"/>
    </row>
    <row r="305" ht="15">
      <c r="F305" s="348"/>
    </row>
    <row r="306" ht="15">
      <c r="F306" s="348"/>
    </row>
    <row r="307" ht="15">
      <c r="F307" s="348"/>
    </row>
    <row r="308" ht="15">
      <c r="F308" s="348"/>
    </row>
    <row r="309" ht="15">
      <c r="F309" s="348"/>
    </row>
    <row r="310" ht="15">
      <c r="F310" s="348"/>
    </row>
    <row r="311" ht="15">
      <c r="F311" s="348"/>
    </row>
    <row r="312" ht="15">
      <c r="F312" s="348"/>
    </row>
    <row r="313" ht="15">
      <c r="F313" s="348"/>
    </row>
    <row r="314" ht="15">
      <c r="F314" s="348"/>
    </row>
    <row r="315" ht="15">
      <c r="F315" s="348"/>
    </row>
    <row r="316" ht="15">
      <c r="F316" s="348"/>
    </row>
    <row r="317" ht="15">
      <c r="F317" s="348"/>
    </row>
    <row r="318" ht="15">
      <c r="F318" s="348"/>
    </row>
    <row r="319" ht="15">
      <c r="F319" s="348"/>
    </row>
    <row r="320" ht="15">
      <c r="F320" s="348"/>
    </row>
    <row r="321" ht="15">
      <c r="F321" s="348"/>
    </row>
    <row r="322" ht="15">
      <c r="F322" s="348"/>
    </row>
    <row r="323" ht="15">
      <c r="F323" s="348"/>
    </row>
    <row r="324" ht="15">
      <c r="F324" s="348"/>
    </row>
    <row r="325" ht="15">
      <c r="F325" s="348"/>
    </row>
    <row r="326" ht="15">
      <c r="F326" s="348"/>
    </row>
    <row r="327" ht="15">
      <c r="F327" s="348"/>
    </row>
    <row r="328" ht="15">
      <c r="F328" s="348"/>
    </row>
    <row r="329" ht="15">
      <c r="F329" s="348"/>
    </row>
    <row r="330" ht="15">
      <c r="F330" s="348"/>
    </row>
    <row r="331" ht="15">
      <c r="F331" s="348"/>
    </row>
    <row r="332" ht="15">
      <c r="F332" s="348"/>
    </row>
    <row r="333" ht="15">
      <c r="F333" s="348"/>
    </row>
    <row r="334" ht="15">
      <c r="F334" s="348"/>
    </row>
    <row r="335" ht="15">
      <c r="F335" s="348"/>
    </row>
    <row r="336" ht="15">
      <c r="F336" s="348"/>
    </row>
    <row r="337" ht="15">
      <c r="F337" s="348"/>
    </row>
    <row r="338" ht="15">
      <c r="F338" s="348"/>
    </row>
    <row r="339" ht="15">
      <c r="F339" s="348"/>
    </row>
    <row r="340" ht="15">
      <c r="F340" s="348"/>
    </row>
    <row r="341" ht="15">
      <c r="F341" s="348"/>
    </row>
    <row r="342" ht="15">
      <c r="F342" s="348"/>
    </row>
    <row r="343" ht="15">
      <c r="F343" s="348"/>
    </row>
    <row r="344" ht="15">
      <c r="F344" s="348"/>
    </row>
    <row r="345" ht="15">
      <c r="F345" s="348"/>
    </row>
    <row r="346" ht="15">
      <c r="F346" s="348"/>
    </row>
    <row r="347" ht="15">
      <c r="F347" s="348"/>
    </row>
    <row r="348" ht="15">
      <c r="F348" s="348"/>
    </row>
    <row r="349" ht="15">
      <c r="F349" s="348"/>
    </row>
    <row r="350" ht="15">
      <c r="F350" s="348"/>
    </row>
    <row r="351" ht="15">
      <c r="F351" s="348"/>
    </row>
    <row r="352" ht="15">
      <c r="F352" s="348"/>
    </row>
    <row r="353" ht="15">
      <c r="F353" s="348"/>
    </row>
    <row r="354" ht="15">
      <c r="F354" s="348"/>
    </row>
    <row r="355" ht="15">
      <c r="F355" s="348"/>
    </row>
    <row r="356" ht="15">
      <c r="F356" s="348"/>
    </row>
    <row r="357" ht="15">
      <c r="F357" s="348"/>
    </row>
    <row r="358" ht="15">
      <c r="F358" s="348"/>
    </row>
    <row r="359" ht="15">
      <c r="F359" s="348"/>
    </row>
    <row r="360" ht="15">
      <c r="F360" s="348"/>
    </row>
    <row r="361" ht="15">
      <c r="F361" s="348"/>
    </row>
    <row r="362" ht="15">
      <c r="F362" s="348"/>
    </row>
    <row r="363" ht="15">
      <c r="F363" s="348"/>
    </row>
    <row r="364" ht="15">
      <c r="F364" s="348"/>
    </row>
    <row r="365" ht="15">
      <c r="F365" s="348"/>
    </row>
    <row r="366" ht="15">
      <c r="F366" s="348"/>
    </row>
    <row r="367" ht="15">
      <c r="F367" s="348"/>
    </row>
    <row r="368" ht="15">
      <c r="F368" s="348"/>
    </row>
    <row r="369" ht="15">
      <c r="F369" s="348"/>
    </row>
    <row r="370" ht="15">
      <c r="F370" s="348"/>
    </row>
    <row r="371" ht="15">
      <c r="F371" s="348"/>
    </row>
    <row r="372" ht="15">
      <c r="F372" s="348"/>
    </row>
    <row r="373" ht="15">
      <c r="F373" s="348"/>
    </row>
    <row r="374" ht="15">
      <c r="F374" s="348"/>
    </row>
    <row r="375" ht="15">
      <c r="F375" s="348"/>
    </row>
    <row r="376" ht="15">
      <c r="F376" s="348"/>
    </row>
    <row r="377" ht="15">
      <c r="F377" s="348"/>
    </row>
    <row r="378" ht="15">
      <c r="F378" s="348"/>
    </row>
    <row r="379" ht="15">
      <c r="F379" s="348"/>
    </row>
    <row r="380" ht="15">
      <c r="F380" s="348"/>
    </row>
    <row r="381" ht="15">
      <c r="F381" s="348"/>
    </row>
    <row r="382" ht="15">
      <c r="F382" s="348"/>
    </row>
    <row r="383" ht="15">
      <c r="F383" s="348"/>
    </row>
    <row r="384" ht="15">
      <c r="F384" s="348"/>
    </row>
    <row r="385" ht="15">
      <c r="F385" s="348"/>
    </row>
    <row r="386" ht="15">
      <c r="F386" s="348"/>
    </row>
    <row r="387" ht="15">
      <c r="F387" s="348"/>
    </row>
    <row r="388" ht="15">
      <c r="F388" s="348"/>
    </row>
    <row r="389" ht="15">
      <c r="F389" s="348"/>
    </row>
    <row r="390" ht="15">
      <c r="F390" s="348"/>
    </row>
    <row r="391" ht="15">
      <c r="F391" s="348"/>
    </row>
    <row r="392" ht="15">
      <c r="F392" s="348"/>
    </row>
    <row r="393" ht="15">
      <c r="F393" s="348"/>
    </row>
    <row r="394" ht="15">
      <c r="F394" s="348"/>
    </row>
    <row r="395" ht="15">
      <c r="F395" s="348"/>
    </row>
    <row r="396" ht="15">
      <c r="F396" s="348"/>
    </row>
    <row r="397" ht="15">
      <c r="F397" s="348"/>
    </row>
    <row r="398" ht="15">
      <c r="F398" s="348"/>
    </row>
    <row r="399" ht="15">
      <c r="F399" s="348"/>
    </row>
    <row r="400" ht="15">
      <c r="F400" s="348"/>
    </row>
    <row r="401" ht="15">
      <c r="F401" s="348"/>
    </row>
    <row r="402" ht="15">
      <c r="F402" s="348"/>
    </row>
    <row r="403" ht="15">
      <c r="F403" s="348"/>
    </row>
    <row r="404" ht="15">
      <c r="F404" s="348"/>
    </row>
    <row r="405" ht="15">
      <c r="F405" s="348"/>
    </row>
    <row r="406" ht="15">
      <c r="F406" s="348"/>
    </row>
    <row r="407" ht="15">
      <c r="F407" s="348"/>
    </row>
    <row r="408" ht="15">
      <c r="F408" s="348"/>
    </row>
    <row r="409" ht="15">
      <c r="F409" s="348"/>
    </row>
    <row r="410" ht="15">
      <c r="F410" s="348"/>
    </row>
    <row r="411" ht="15">
      <c r="F411" s="348"/>
    </row>
    <row r="412" ht="15">
      <c r="F412" s="348"/>
    </row>
    <row r="413" ht="15">
      <c r="F413" s="348"/>
    </row>
    <row r="414" ht="15">
      <c r="F414" s="348"/>
    </row>
    <row r="415" ht="15">
      <c r="F415" s="348"/>
    </row>
    <row r="416" ht="15">
      <c r="F416" s="348"/>
    </row>
    <row r="417" ht="15">
      <c r="F417" s="348"/>
    </row>
    <row r="418" ht="15">
      <c r="F418" s="348"/>
    </row>
    <row r="419" ht="15">
      <c r="F419" s="348"/>
    </row>
    <row r="420" ht="15">
      <c r="F420" s="348"/>
    </row>
    <row r="421" ht="15">
      <c r="F421" s="348"/>
    </row>
    <row r="422" ht="15">
      <c r="F422" s="348"/>
    </row>
    <row r="423" ht="15">
      <c r="F423" s="348"/>
    </row>
    <row r="424" ht="15">
      <c r="F424" s="348"/>
    </row>
    <row r="425" ht="15">
      <c r="F425" s="348"/>
    </row>
    <row r="426" ht="15">
      <c r="F426" s="348"/>
    </row>
    <row r="427" ht="15">
      <c r="F427" s="348"/>
    </row>
    <row r="428" ht="15">
      <c r="F428" s="348"/>
    </row>
    <row r="429" ht="15">
      <c r="F429" s="348"/>
    </row>
    <row r="430" ht="15">
      <c r="F430" s="348"/>
    </row>
    <row r="431" ht="15">
      <c r="F431" s="348"/>
    </row>
    <row r="432" ht="15">
      <c r="F432" s="348"/>
    </row>
    <row r="433" ht="15">
      <c r="F433" s="348"/>
    </row>
    <row r="434" ht="15">
      <c r="F434" s="348"/>
    </row>
    <row r="435" ht="15">
      <c r="F435" s="348"/>
    </row>
    <row r="436" ht="15">
      <c r="F436" s="348"/>
    </row>
    <row r="437" ht="15">
      <c r="F437" s="348"/>
    </row>
    <row r="438" ht="15">
      <c r="F438" s="348"/>
    </row>
    <row r="439" ht="15">
      <c r="F439" s="348"/>
    </row>
    <row r="440" ht="15">
      <c r="F440" s="348"/>
    </row>
    <row r="441" ht="15">
      <c r="F441" s="348"/>
    </row>
    <row r="442" ht="15">
      <c r="F442" s="348"/>
    </row>
    <row r="443" ht="15">
      <c r="F443" s="348"/>
    </row>
    <row r="444" ht="15">
      <c r="F444" s="348"/>
    </row>
    <row r="445" ht="15">
      <c r="F445" s="348"/>
    </row>
    <row r="446" ht="15">
      <c r="F446" s="348"/>
    </row>
    <row r="447" ht="15">
      <c r="F447" s="348"/>
    </row>
    <row r="448" ht="15">
      <c r="F448" s="348"/>
    </row>
    <row r="449" ht="15">
      <c r="F449" s="348"/>
    </row>
    <row r="450" ht="15">
      <c r="F450" s="348"/>
    </row>
    <row r="451" ht="15">
      <c r="F451" s="348"/>
    </row>
    <row r="452" ht="15">
      <c r="F452" s="348"/>
    </row>
    <row r="453" ht="15">
      <c r="F453" s="348"/>
    </row>
    <row r="454" ht="15">
      <c r="F454" s="348"/>
    </row>
    <row r="455" ht="15">
      <c r="F455" s="348"/>
    </row>
    <row r="456" ht="15">
      <c r="F456" s="348"/>
    </row>
    <row r="457" ht="15">
      <c r="F457" s="348"/>
    </row>
    <row r="458" ht="15">
      <c r="F458" s="348"/>
    </row>
    <row r="459" ht="15">
      <c r="F459" s="348"/>
    </row>
    <row r="460" ht="15">
      <c r="F460" s="348"/>
    </row>
    <row r="461" ht="15">
      <c r="F461" s="348"/>
    </row>
    <row r="462" ht="15">
      <c r="F462" s="348"/>
    </row>
    <row r="463" ht="15">
      <c r="F463" s="348"/>
    </row>
    <row r="464" ht="15">
      <c r="F464" s="348"/>
    </row>
    <row r="465" ht="15">
      <c r="F465" s="348"/>
    </row>
    <row r="466" ht="15">
      <c r="F466" s="348"/>
    </row>
    <row r="467" ht="15">
      <c r="F467" s="348"/>
    </row>
    <row r="468" ht="15">
      <c r="F468" s="348"/>
    </row>
    <row r="469" ht="15">
      <c r="F469" s="348"/>
    </row>
    <row r="470" ht="15">
      <c r="F470" s="348"/>
    </row>
    <row r="471" ht="15">
      <c r="F471" s="348"/>
    </row>
    <row r="472" ht="15">
      <c r="F472" s="348"/>
    </row>
    <row r="473" ht="15">
      <c r="F473" s="348"/>
    </row>
    <row r="474" ht="15">
      <c r="F474" s="348"/>
    </row>
    <row r="475" ht="15">
      <c r="F475" s="348"/>
    </row>
    <row r="476" ht="15">
      <c r="F476" s="348"/>
    </row>
    <row r="477" ht="15">
      <c r="F477" s="348"/>
    </row>
    <row r="478" ht="15">
      <c r="F478" s="348"/>
    </row>
    <row r="479" ht="15">
      <c r="F479" s="348"/>
    </row>
    <row r="480" ht="15">
      <c r="F480" s="348"/>
    </row>
    <row r="481" ht="15">
      <c r="F481" s="348"/>
    </row>
    <row r="482" ht="15">
      <c r="F482" s="348"/>
    </row>
    <row r="483" ht="15">
      <c r="F483" s="348"/>
    </row>
    <row r="484" ht="15">
      <c r="F484" s="348"/>
    </row>
    <row r="485" ht="15">
      <c r="F485" s="348"/>
    </row>
    <row r="486" ht="15">
      <c r="F486" s="348"/>
    </row>
    <row r="487" ht="15">
      <c r="F487" s="348"/>
    </row>
    <row r="488" ht="15">
      <c r="F488" s="348"/>
    </row>
    <row r="489" ht="15">
      <c r="F489" s="348"/>
    </row>
    <row r="490" ht="15">
      <c r="F490" s="348"/>
    </row>
    <row r="491" ht="15">
      <c r="F491" s="348"/>
    </row>
    <row r="492" ht="15">
      <c r="F492" s="348"/>
    </row>
    <row r="493" ht="15">
      <c r="F493" s="348"/>
    </row>
    <row r="494" ht="15">
      <c r="F494" s="348"/>
    </row>
    <row r="495" ht="15">
      <c r="F495" s="348"/>
    </row>
    <row r="496" ht="15">
      <c r="F496" s="348"/>
    </row>
    <row r="497" ht="15">
      <c r="F497" s="348"/>
    </row>
    <row r="498" ht="15">
      <c r="F498" s="348"/>
    </row>
    <row r="499" ht="15">
      <c r="F499" s="348"/>
    </row>
    <row r="500" ht="15">
      <c r="F500" s="348"/>
    </row>
    <row r="501" ht="15">
      <c r="F501" s="348"/>
    </row>
    <row r="502" ht="15">
      <c r="F502" s="348"/>
    </row>
    <row r="503" ht="15">
      <c r="F503" s="348"/>
    </row>
    <row r="504" ht="15">
      <c r="F504" s="348"/>
    </row>
    <row r="505" ht="15">
      <c r="F505" s="348"/>
    </row>
    <row r="506" ht="15">
      <c r="F506" s="348"/>
    </row>
    <row r="507" ht="15">
      <c r="F507" s="348"/>
    </row>
    <row r="508" ht="15">
      <c r="F508" s="348"/>
    </row>
    <row r="509" ht="15">
      <c r="F509" s="348"/>
    </row>
    <row r="510" ht="15">
      <c r="F510" s="348"/>
    </row>
    <row r="511" ht="15">
      <c r="F511" s="348"/>
    </row>
    <row r="512" ht="15">
      <c r="F512" s="348"/>
    </row>
    <row r="513" ht="15">
      <c r="F513" s="348"/>
    </row>
    <row r="514" ht="15">
      <c r="F514" s="348"/>
    </row>
    <row r="515" ht="15">
      <c r="F515" s="348"/>
    </row>
    <row r="516" ht="15">
      <c r="F516" s="348"/>
    </row>
    <row r="517" ht="15">
      <c r="F517" s="348"/>
    </row>
    <row r="518" ht="15">
      <c r="F518" s="348"/>
    </row>
    <row r="519" ht="15">
      <c r="F519" s="348"/>
    </row>
    <row r="520" ht="15">
      <c r="F520" s="348"/>
    </row>
    <row r="521" ht="15">
      <c r="F521" s="348"/>
    </row>
    <row r="522" ht="15">
      <c r="F522" s="348"/>
    </row>
    <row r="523" ht="15">
      <c r="F523" s="348"/>
    </row>
    <row r="524" ht="15">
      <c r="F524" s="348"/>
    </row>
    <row r="525" ht="15">
      <c r="F525" s="348"/>
    </row>
    <row r="526" ht="15">
      <c r="F526" s="348"/>
    </row>
    <row r="527" ht="15">
      <c r="F527" s="348"/>
    </row>
    <row r="528" ht="15">
      <c r="F528" s="348"/>
    </row>
    <row r="529" ht="15">
      <c r="F529" s="348"/>
    </row>
    <row r="530" ht="15">
      <c r="F530" s="348"/>
    </row>
    <row r="531" ht="15">
      <c r="F531" s="348"/>
    </row>
    <row r="532" ht="15">
      <c r="F532" s="348"/>
    </row>
    <row r="533" ht="15">
      <c r="F533" s="348"/>
    </row>
    <row r="534" ht="15">
      <c r="F534" s="348"/>
    </row>
    <row r="535" ht="15">
      <c r="F535" s="348"/>
    </row>
    <row r="536" ht="15">
      <c r="F536" s="348"/>
    </row>
    <row r="537" ht="15">
      <c r="F537" s="348"/>
    </row>
    <row r="538" ht="15">
      <c r="F538" s="348"/>
    </row>
    <row r="539" ht="15">
      <c r="F539" s="348"/>
    </row>
    <row r="540" ht="15">
      <c r="F540" s="348"/>
    </row>
    <row r="541" ht="15">
      <c r="F541" s="348"/>
    </row>
    <row r="542" ht="15">
      <c r="F542" s="348"/>
    </row>
    <row r="543" ht="15">
      <c r="F543" s="348"/>
    </row>
    <row r="544" ht="15">
      <c r="F544" s="348"/>
    </row>
    <row r="545" ht="15">
      <c r="F545" s="348"/>
    </row>
    <row r="546" ht="15">
      <c r="F546" s="348"/>
    </row>
    <row r="547" ht="15">
      <c r="F547" s="348"/>
    </row>
    <row r="548" ht="15">
      <c r="F548" s="348"/>
    </row>
    <row r="549" ht="15">
      <c r="F549" s="348"/>
    </row>
    <row r="550" ht="15">
      <c r="F550" s="348"/>
    </row>
    <row r="551" ht="15">
      <c r="F551" s="348"/>
    </row>
    <row r="552" ht="15">
      <c r="F552" s="348"/>
    </row>
    <row r="553" ht="15">
      <c r="F553" s="348"/>
    </row>
    <row r="554" ht="15">
      <c r="F554" s="348"/>
    </row>
    <row r="555" ht="15">
      <c r="F555" s="348"/>
    </row>
    <row r="556" ht="15">
      <c r="F556" s="348"/>
    </row>
    <row r="557" ht="15">
      <c r="F557" s="348"/>
    </row>
    <row r="558" ht="15">
      <c r="F558" s="348"/>
    </row>
    <row r="559" ht="15">
      <c r="F559" s="348"/>
    </row>
    <row r="560" ht="15">
      <c r="F560" s="348"/>
    </row>
    <row r="561" ht="15">
      <c r="F561" s="348"/>
    </row>
    <row r="562" ht="15">
      <c r="F562" s="348"/>
    </row>
    <row r="563" ht="15">
      <c r="F563" s="348"/>
    </row>
    <row r="564" ht="15">
      <c r="F564" s="348"/>
    </row>
    <row r="565" ht="15">
      <c r="F565" s="348"/>
    </row>
    <row r="566" ht="15">
      <c r="F566" s="348"/>
    </row>
    <row r="567" ht="15">
      <c r="F567" s="348"/>
    </row>
    <row r="568" ht="15">
      <c r="F568" s="348"/>
    </row>
    <row r="569" ht="15">
      <c r="F569" s="348"/>
    </row>
    <row r="570" ht="15">
      <c r="F570" s="348"/>
    </row>
    <row r="571" ht="15">
      <c r="F571" s="348"/>
    </row>
    <row r="572" ht="15">
      <c r="F572" s="348"/>
    </row>
    <row r="573" ht="15">
      <c r="F573" s="348"/>
    </row>
    <row r="574" ht="15">
      <c r="F574" s="348"/>
    </row>
    <row r="575" ht="15">
      <c r="F575" s="348"/>
    </row>
    <row r="576" ht="15">
      <c r="F576" s="348"/>
    </row>
    <row r="577" ht="15">
      <c r="F577" s="348"/>
    </row>
    <row r="578" ht="15">
      <c r="F578" s="348"/>
    </row>
    <row r="579" ht="15">
      <c r="F579" s="348"/>
    </row>
    <row r="580" ht="15">
      <c r="F580" s="348"/>
    </row>
    <row r="581" ht="15">
      <c r="F581" s="348"/>
    </row>
    <row r="582" ht="15">
      <c r="F582" s="348"/>
    </row>
    <row r="583" ht="15">
      <c r="F583" s="348"/>
    </row>
    <row r="584" ht="15">
      <c r="F584" s="348"/>
    </row>
    <row r="585" ht="15">
      <c r="F585" s="348"/>
    </row>
    <row r="586" ht="15">
      <c r="F586" s="348"/>
    </row>
    <row r="587" ht="15">
      <c r="F587" s="348"/>
    </row>
    <row r="588" ht="15">
      <c r="F588" s="348"/>
    </row>
    <row r="589" ht="15">
      <c r="F589" s="348"/>
    </row>
    <row r="590" ht="15">
      <c r="F590" s="348"/>
    </row>
    <row r="591" ht="15">
      <c r="F591" s="348"/>
    </row>
    <row r="592" ht="15">
      <c r="F592" s="348"/>
    </row>
    <row r="593" ht="15">
      <c r="F593" s="348"/>
    </row>
    <row r="594" ht="15">
      <c r="F594" s="348"/>
    </row>
    <row r="595" ht="15">
      <c r="F595" s="348"/>
    </row>
    <row r="596" ht="15">
      <c r="F596" s="348"/>
    </row>
    <row r="597" ht="15">
      <c r="F597" s="348"/>
    </row>
    <row r="598" ht="15">
      <c r="F598" s="348"/>
    </row>
    <row r="599" ht="15">
      <c r="F599" s="348"/>
    </row>
    <row r="600" ht="15">
      <c r="F600" s="348"/>
    </row>
    <row r="601" ht="15">
      <c r="F601" s="348"/>
    </row>
    <row r="602" ht="15">
      <c r="F602" s="348"/>
    </row>
    <row r="603" ht="15">
      <c r="F603" s="348"/>
    </row>
    <row r="604" ht="15">
      <c r="F604" s="348"/>
    </row>
    <row r="605" ht="15">
      <c r="F605" s="348"/>
    </row>
    <row r="606" ht="15">
      <c r="F606" s="348"/>
    </row>
    <row r="607" ht="15">
      <c r="F607" s="348"/>
    </row>
    <row r="608" ht="15">
      <c r="F608" s="348"/>
    </row>
    <row r="609" ht="15">
      <c r="F609" s="348"/>
    </row>
    <row r="610" ht="15">
      <c r="F610" s="348"/>
    </row>
    <row r="611" ht="15">
      <c r="F611" s="348"/>
    </row>
    <row r="612" ht="15">
      <c r="F612" s="348"/>
    </row>
    <row r="613" ht="15">
      <c r="F613" s="348"/>
    </row>
    <row r="614" ht="15">
      <c r="F614" s="348"/>
    </row>
    <row r="615" ht="15">
      <c r="F615" s="348"/>
    </row>
    <row r="616" ht="15">
      <c r="F616" s="348"/>
    </row>
    <row r="617" ht="15">
      <c r="F617" s="348"/>
    </row>
    <row r="618" ht="15">
      <c r="F618" s="348"/>
    </row>
    <row r="619" ht="15">
      <c r="F619" s="348"/>
    </row>
    <row r="620" ht="15">
      <c r="F620" s="348"/>
    </row>
    <row r="621" ht="15">
      <c r="F621" s="348"/>
    </row>
    <row r="622" ht="15">
      <c r="F622" s="348"/>
    </row>
    <row r="623" ht="15">
      <c r="F623" s="348"/>
    </row>
    <row r="624" ht="15">
      <c r="F624" s="348"/>
    </row>
    <row r="625" ht="15">
      <c r="F625" s="348"/>
    </row>
    <row r="626" ht="15">
      <c r="F626" s="348"/>
    </row>
    <row r="627" ht="15">
      <c r="F627" s="348"/>
    </row>
    <row r="628" ht="15">
      <c r="F628" s="348"/>
    </row>
    <row r="629" ht="15">
      <c r="F629" s="348"/>
    </row>
    <row r="630" ht="15">
      <c r="F630" s="348"/>
    </row>
    <row r="631" ht="15">
      <c r="F631" s="348"/>
    </row>
    <row r="632" ht="15">
      <c r="F632" s="348"/>
    </row>
    <row r="633" ht="15">
      <c r="F633" s="348"/>
    </row>
    <row r="634" ht="15">
      <c r="F634" s="348"/>
    </row>
    <row r="635" ht="15">
      <c r="F635" s="348"/>
    </row>
    <row r="636" ht="15">
      <c r="F636" s="348"/>
    </row>
    <row r="637" ht="15">
      <c r="F637" s="348"/>
    </row>
    <row r="638" ht="15">
      <c r="F638" s="348"/>
    </row>
    <row r="639" ht="15">
      <c r="F639" s="348"/>
    </row>
    <row r="640" ht="15">
      <c r="F640" s="348"/>
    </row>
    <row r="641" ht="15">
      <c r="F641" s="348"/>
    </row>
    <row r="642" ht="15">
      <c r="F642" s="348"/>
    </row>
    <row r="643" ht="15">
      <c r="F643" s="348"/>
    </row>
    <row r="644" ht="15">
      <c r="F644" s="348"/>
    </row>
    <row r="645" ht="15">
      <c r="F645" s="348"/>
    </row>
    <row r="646" ht="15">
      <c r="F646" s="348"/>
    </row>
    <row r="647" ht="15">
      <c r="F647" s="348"/>
    </row>
    <row r="648" ht="15">
      <c r="F648" s="348"/>
    </row>
    <row r="649" ht="15">
      <c r="F649" s="348"/>
    </row>
    <row r="650" ht="15">
      <c r="F650" s="348"/>
    </row>
    <row r="651" ht="15">
      <c r="F651" s="348"/>
    </row>
    <row r="652" ht="15">
      <c r="F652" s="348"/>
    </row>
    <row r="653" ht="15">
      <c r="F653" s="348"/>
    </row>
    <row r="654" ht="15">
      <c r="F654" s="348"/>
    </row>
    <row r="655" ht="15">
      <c r="F655" s="348"/>
    </row>
    <row r="656" ht="15">
      <c r="F656" s="348"/>
    </row>
    <row r="657" ht="15">
      <c r="F657" s="348"/>
    </row>
    <row r="658" ht="15">
      <c r="F658" s="348"/>
    </row>
    <row r="659" ht="15">
      <c r="F659" s="348"/>
    </row>
    <row r="660" ht="15">
      <c r="F660" s="348"/>
    </row>
    <row r="661" ht="15">
      <c r="F661" s="348"/>
    </row>
    <row r="662" ht="15">
      <c r="F662" s="348"/>
    </row>
    <row r="663" ht="15">
      <c r="F663" s="348"/>
    </row>
    <row r="664" ht="15">
      <c r="F664" s="348"/>
    </row>
    <row r="665" ht="15">
      <c r="F665" s="348"/>
    </row>
    <row r="666" ht="15">
      <c r="F666" s="348"/>
    </row>
    <row r="667" ht="15">
      <c r="F667" s="348"/>
    </row>
    <row r="668" ht="15">
      <c r="F668" s="348"/>
    </row>
    <row r="669" ht="15">
      <c r="F669" s="348"/>
    </row>
    <row r="670" ht="15">
      <c r="F670" s="348"/>
    </row>
    <row r="671" ht="15">
      <c r="F671" s="348"/>
    </row>
    <row r="672" ht="15">
      <c r="F672" s="348"/>
    </row>
    <row r="673" ht="15">
      <c r="F673" s="348"/>
    </row>
    <row r="674" ht="15">
      <c r="F674" s="348"/>
    </row>
    <row r="675" ht="15">
      <c r="F675" s="348"/>
    </row>
    <row r="676" ht="15">
      <c r="F676" s="348"/>
    </row>
    <row r="677" ht="15">
      <c r="F677" s="348"/>
    </row>
    <row r="678" ht="15">
      <c r="F678" s="348"/>
    </row>
    <row r="679" ht="15">
      <c r="F679" s="348"/>
    </row>
    <row r="680" ht="15">
      <c r="F680" s="348"/>
    </row>
    <row r="681" ht="15">
      <c r="F681" s="348"/>
    </row>
    <row r="682" ht="15">
      <c r="F682" s="348"/>
    </row>
    <row r="683" ht="15">
      <c r="F683" s="348"/>
    </row>
    <row r="684" ht="15">
      <c r="F684" s="348"/>
    </row>
    <row r="685" ht="15">
      <c r="F685" s="348"/>
    </row>
    <row r="686" ht="15">
      <c r="F686" s="348"/>
    </row>
    <row r="687" ht="15">
      <c r="F687" s="348"/>
    </row>
    <row r="688" ht="15">
      <c r="F688" s="348"/>
    </row>
    <row r="689" ht="15">
      <c r="F689" s="348"/>
    </row>
    <row r="690" ht="15">
      <c r="F690" s="348"/>
    </row>
    <row r="691" ht="15">
      <c r="F691" s="348"/>
    </row>
    <row r="692" ht="15">
      <c r="F692" s="348"/>
    </row>
    <row r="693" ht="15">
      <c r="F693" s="348"/>
    </row>
    <row r="694" ht="15">
      <c r="F694" s="348"/>
    </row>
    <row r="695" ht="15">
      <c r="F695" s="348"/>
    </row>
    <row r="696" ht="15">
      <c r="F696" s="348"/>
    </row>
    <row r="697" ht="15">
      <c r="F697" s="348"/>
    </row>
    <row r="698" ht="15">
      <c r="F698" s="348"/>
    </row>
    <row r="699" ht="15">
      <c r="F699" s="348"/>
    </row>
    <row r="700" ht="15">
      <c r="F700" s="348"/>
    </row>
    <row r="701" ht="15">
      <c r="F701" s="348"/>
    </row>
    <row r="702" ht="15">
      <c r="F702" s="348"/>
    </row>
    <row r="703" ht="15">
      <c r="F703" s="348"/>
    </row>
    <row r="704" ht="15">
      <c r="F704" s="348"/>
    </row>
    <row r="705" ht="15">
      <c r="F705" s="348"/>
    </row>
    <row r="706" ht="15">
      <c r="F706" s="348"/>
    </row>
    <row r="707" ht="15">
      <c r="F707" s="348"/>
    </row>
    <row r="708" ht="15">
      <c r="F708" s="348"/>
    </row>
    <row r="709" ht="15">
      <c r="F709" s="348"/>
    </row>
    <row r="710" ht="15">
      <c r="F710" s="348"/>
    </row>
    <row r="711" ht="15">
      <c r="F711" s="348"/>
    </row>
    <row r="712" ht="15">
      <c r="F712" s="348"/>
    </row>
    <row r="713" ht="15">
      <c r="F713" s="348"/>
    </row>
    <row r="714" ht="15">
      <c r="F714" s="348"/>
    </row>
    <row r="715" ht="15">
      <c r="F715" s="348"/>
    </row>
    <row r="716" ht="15">
      <c r="F716" s="348"/>
    </row>
    <row r="717" ht="15">
      <c r="F717" s="348"/>
    </row>
    <row r="718" ht="15">
      <c r="F718" s="348"/>
    </row>
    <row r="719" ht="15">
      <c r="F719" s="348"/>
    </row>
    <row r="720" ht="15">
      <c r="F720" s="348"/>
    </row>
    <row r="721" ht="15">
      <c r="F721" s="348"/>
    </row>
    <row r="722" ht="15">
      <c r="F722" s="348"/>
    </row>
    <row r="723" ht="15">
      <c r="F723" s="348"/>
    </row>
    <row r="724" ht="15">
      <c r="F724" s="348"/>
    </row>
    <row r="725" ht="15">
      <c r="F725" s="348"/>
    </row>
    <row r="726" ht="15">
      <c r="F726" s="348"/>
    </row>
    <row r="727" ht="15">
      <c r="F727" s="348"/>
    </row>
    <row r="728" ht="15">
      <c r="F728" s="348"/>
    </row>
    <row r="729" ht="15">
      <c r="F729" s="348"/>
    </row>
    <row r="730" ht="15">
      <c r="F730" s="348"/>
    </row>
    <row r="731" ht="15">
      <c r="F731" s="348"/>
    </row>
    <row r="732" ht="15">
      <c r="F732" s="348"/>
    </row>
    <row r="733" ht="15">
      <c r="F733" s="348"/>
    </row>
    <row r="734" ht="15">
      <c r="F734" s="348"/>
    </row>
    <row r="735" ht="15">
      <c r="F735" s="348"/>
    </row>
    <row r="736" ht="15">
      <c r="F736" s="348"/>
    </row>
    <row r="737" ht="15">
      <c r="F737" s="348"/>
    </row>
    <row r="738" ht="15">
      <c r="F738" s="348"/>
    </row>
    <row r="739" ht="15">
      <c r="F739" s="348"/>
    </row>
    <row r="740" ht="15">
      <c r="F740" s="348"/>
    </row>
    <row r="741" ht="15">
      <c r="F741" s="348"/>
    </row>
    <row r="742" ht="15">
      <c r="F742" s="348"/>
    </row>
    <row r="743" ht="15">
      <c r="F743" s="348"/>
    </row>
    <row r="744" ht="15">
      <c r="F744" s="348"/>
    </row>
    <row r="745" ht="15">
      <c r="F745" s="348"/>
    </row>
    <row r="746" ht="15">
      <c r="F746" s="348"/>
    </row>
    <row r="747" ht="15">
      <c r="F747" s="348"/>
    </row>
    <row r="748" ht="15">
      <c r="F748" s="348"/>
    </row>
    <row r="749" ht="15">
      <c r="F749" s="348"/>
    </row>
    <row r="750" ht="15">
      <c r="F750" s="348"/>
    </row>
    <row r="751" ht="15">
      <c r="F751" s="348"/>
    </row>
    <row r="752" ht="15">
      <c r="F752" s="348"/>
    </row>
    <row r="753" ht="15">
      <c r="F753" s="348"/>
    </row>
    <row r="754" ht="15">
      <c r="F754" s="348"/>
    </row>
    <row r="755" ht="15">
      <c r="F755" s="348"/>
    </row>
    <row r="756" ht="15">
      <c r="F756" s="348"/>
    </row>
    <row r="757" ht="15">
      <c r="F757" s="348"/>
    </row>
    <row r="758" ht="15">
      <c r="F758" s="348"/>
    </row>
    <row r="759" ht="15">
      <c r="F759" s="348"/>
    </row>
    <row r="760" ht="15">
      <c r="F760" s="348"/>
    </row>
    <row r="761" ht="15">
      <c r="F761" s="348"/>
    </row>
    <row r="762" ht="15">
      <c r="F762" s="348"/>
    </row>
    <row r="763" ht="15">
      <c r="F763" s="348"/>
    </row>
    <row r="764" ht="15">
      <c r="F764" s="348"/>
    </row>
    <row r="765" ht="15">
      <c r="F765" s="348"/>
    </row>
    <row r="766" ht="15">
      <c r="F766" s="348"/>
    </row>
    <row r="767" ht="15">
      <c r="F767" s="348"/>
    </row>
    <row r="768" ht="15">
      <c r="F768" s="348"/>
    </row>
    <row r="769" ht="15">
      <c r="F769" s="348"/>
    </row>
    <row r="770" ht="15">
      <c r="F770" s="348"/>
    </row>
    <row r="771" ht="15">
      <c r="F771" s="348"/>
    </row>
    <row r="772" ht="15">
      <c r="F772" s="348"/>
    </row>
    <row r="773" ht="15">
      <c r="F773" s="348"/>
    </row>
    <row r="774" ht="15">
      <c r="F774" s="348"/>
    </row>
    <row r="775" ht="15">
      <c r="F775" s="348"/>
    </row>
    <row r="776" ht="15">
      <c r="F776" s="348"/>
    </row>
    <row r="777" ht="15">
      <c r="F777" s="348"/>
    </row>
    <row r="778" ht="15">
      <c r="F778" s="348"/>
    </row>
    <row r="779" ht="15">
      <c r="F779" s="348"/>
    </row>
    <row r="780" ht="15">
      <c r="F780" s="348"/>
    </row>
    <row r="781" ht="15">
      <c r="F781" s="348"/>
    </row>
    <row r="782" ht="15">
      <c r="F782" s="348"/>
    </row>
    <row r="783" ht="15">
      <c r="F783" s="348"/>
    </row>
    <row r="784" ht="15">
      <c r="F784" s="348"/>
    </row>
    <row r="785" ht="15">
      <c r="F785" s="348"/>
    </row>
    <row r="786" ht="15">
      <c r="F786" s="348"/>
    </row>
    <row r="787" ht="15">
      <c r="F787" s="348"/>
    </row>
    <row r="788" ht="15">
      <c r="F788" s="348"/>
    </row>
    <row r="789" ht="15">
      <c r="F789" s="348"/>
    </row>
    <row r="790" ht="15">
      <c r="F790" s="348"/>
    </row>
    <row r="791" ht="15">
      <c r="F791" s="348"/>
    </row>
    <row r="792" ht="15">
      <c r="F792" s="348"/>
    </row>
    <row r="793" ht="15">
      <c r="F793" s="348"/>
    </row>
    <row r="794" ht="15">
      <c r="F794" s="348"/>
    </row>
    <row r="795" ht="15">
      <c r="F795" s="348"/>
    </row>
    <row r="796" ht="15">
      <c r="F796" s="348"/>
    </row>
    <row r="797" ht="15">
      <c r="F797" s="348"/>
    </row>
    <row r="798" ht="15">
      <c r="F798" s="348"/>
    </row>
    <row r="799" ht="15">
      <c r="F799" s="348"/>
    </row>
    <row r="800" ht="15">
      <c r="F800" s="348"/>
    </row>
    <row r="801" ht="15">
      <c r="F801" s="348"/>
    </row>
    <row r="802" ht="15">
      <c r="F802" s="348"/>
    </row>
    <row r="803" ht="15">
      <c r="F803" s="348"/>
    </row>
    <row r="804" ht="15">
      <c r="F804" s="348"/>
    </row>
    <row r="805" ht="15">
      <c r="F805" s="348"/>
    </row>
    <row r="806" ht="15">
      <c r="F806" s="348"/>
    </row>
    <row r="807" ht="15">
      <c r="F807" s="348"/>
    </row>
    <row r="808" ht="15">
      <c r="F808" s="348"/>
    </row>
    <row r="809" ht="15">
      <c r="F809" s="348"/>
    </row>
    <row r="810" ht="15">
      <c r="F810" s="348"/>
    </row>
    <row r="811" ht="15">
      <c r="F811" s="348"/>
    </row>
    <row r="812" ht="15">
      <c r="F812" s="348"/>
    </row>
    <row r="813" ht="15">
      <c r="F813" s="348"/>
    </row>
    <row r="814" ht="15">
      <c r="F814" s="348"/>
    </row>
    <row r="815" ht="15">
      <c r="F815" s="348"/>
    </row>
    <row r="816" ht="15">
      <c r="F816" s="348"/>
    </row>
    <row r="817" ht="15">
      <c r="F817" s="348"/>
    </row>
    <row r="818" ht="15">
      <c r="F818" s="348"/>
    </row>
    <row r="819" ht="15">
      <c r="F819" s="348"/>
    </row>
    <row r="820" ht="15">
      <c r="F820" s="348"/>
    </row>
    <row r="821" ht="15">
      <c r="F821" s="348"/>
    </row>
    <row r="822" ht="15">
      <c r="F822" s="348"/>
    </row>
    <row r="823" ht="15">
      <c r="F823" s="348"/>
    </row>
    <row r="824" ht="15">
      <c r="F824" s="348"/>
    </row>
    <row r="825" ht="15">
      <c r="F825" s="348"/>
    </row>
    <row r="826" ht="15">
      <c r="F826" s="348"/>
    </row>
    <row r="827" ht="15">
      <c r="F827" s="348"/>
    </row>
    <row r="828" ht="15">
      <c r="F828" s="348"/>
    </row>
    <row r="829" ht="15">
      <c r="F829" s="348"/>
    </row>
    <row r="830" ht="15">
      <c r="F830" s="348"/>
    </row>
    <row r="831" ht="15">
      <c r="F831" s="348"/>
    </row>
    <row r="832" ht="15">
      <c r="F832" s="348"/>
    </row>
    <row r="833" ht="15">
      <c r="F833" s="348"/>
    </row>
    <row r="834" ht="15">
      <c r="F834" s="348"/>
    </row>
    <row r="835" ht="15">
      <c r="F835" s="348"/>
    </row>
    <row r="836" ht="15">
      <c r="F836" s="348"/>
    </row>
    <row r="837" ht="15">
      <c r="F837" s="348"/>
    </row>
    <row r="838" ht="15">
      <c r="F838" s="348"/>
    </row>
    <row r="839" ht="15">
      <c r="F839" s="348"/>
    </row>
    <row r="840" ht="15">
      <c r="F840" s="348"/>
    </row>
    <row r="841" ht="15">
      <c r="F841" s="348"/>
    </row>
    <row r="842" ht="15">
      <c r="F842" s="348"/>
    </row>
    <row r="843" ht="15">
      <c r="F843" s="348"/>
    </row>
    <row r="844" ht="15">
      <c r="F844" s="348"/>
    </row>
    <row r="845" ht="15">
      <c r="F845" s="348"/>
    </row>
    <row r="846" ht="15">
      <c r="F846" s="348"/>
    </row>
    <row r="847" ht="15">
      <c r="F847" s="348"/>
    </row>
    <row r="848" ht="15">
      <c r="F848" s="348"/>
    </row>
    <row r="849" ht="15">
      <c r="F849" s="348"/>
    </row>
    <row r="850" ht="15">
      <c r="F850" s="348"/>
    </row>
    <row r="851" ht="15">
      <c r="F851" s="348"/>
    </row>
    <row r="852" ht="15">
      <c r="F852" s="348"/>
    </row>
    <row r="853" ht="15">
      <c r="F853" s="348"/>
    </row>
    <row r="854" ht="15">
      <c r="F854" s="348"/>
    </row>
    <row r="855" ht="15">
      <c r="F855" s="348"/>
    </row>
    <row r="856" ht="15">
      <c r="F856" s="348"/>
    </row>
    <row r="857" ht="15">
      <c r="F857" s="348"/>
    </row>
    <row r="858" ht="15">
      <c r="F858" s="348"/>
    </row>
    <row r="859" ht="15">
      <c r="F859" s="348"/>
    </row>
    <row r="860" ht="15">
      <c r="F860" s="348"/>
    </row>
    <row r="861" ht="15">
      <c r="F861" s="348"/>
    </row>
    <row r="862" ht="15">
      <c r="F862" s="348"/>
    </row>
    <row r="863" ht="15">
      <c r="F863" s="348"/>
    </row>
    <row r="864" ht="15">
      <c r="F864" s="348"/>
    </row>
    <row r="865" ht="15">
      <c r="F865" s="348"/>
    </row>
    <row r="866" ht="15">
      <c r="F866" s="348"/>
    </row>
    <row r="867" ht="15">
      <c r="F867" s="348"/>
    </row>
    <row r="868" ht="15">
      <c r="F868" s="348"/>
    </row>
    <row r="869" ht="15">
      <c r="F869" s="348"/>
    </row>
    <row r="870" ht="15">
      <c r="F870" s="348"/>
    </row>
    <row r="871" ht="15">
      <c r="F871" s="348"/>
    </row>
    <row r="872" ht="15">
      <c r="F872" s="348"/>
    </row>
    <row r="873" ht="15">
      <c r="F873" s="348"/>
    </row>
    <row r="874" ht="15">
      <c r="F874" s="348"/>
    </row>
    <row r="875" ht="15">
      <c r="F875" s="348"/>
    </row>
    <row r="876" ht="15">
      <c r="F876" s="348"/>
    </row>
    <row r="877" ht="15">
      <c r="F877" s="348"/>
    </row>
    <row r="878" ht="15">
      <c r="F878" s="348"/>
    </row>
    <row r="879" ht="15">
      <c r="F879" s="348"/>
    </row>
    <row r="880" ht="15">
      <c r="F880" s="348"/>
    </row>
    <row r="881" ht="15">
      <c r="F881" s="348"/>
    </row>
    <row r="882" ht="15">
      <c r="F882" s="348"/>
    </row>
    <row r="883" ht="15">
      <c r="F883" s="348"/>
    </row>
    <row r="884" ht="15">
      <c r="F884" s="348"/>
    </row>
    <row r="885" ht="15">
      <c r="F885" s="348"/>
    </row>
    <row r="886" ht="15">
      <c r="F886" s="348"/>
    </row>
    <row r="887" ht="15">
      <c r="F887" s="348"/>
    </row>
    <row r="888" ht="15">
      <c r="F888" s="348"/>
    </row>
    <row r="889" ht="15">
      <c r="F889" s="348"/>
    </row>
    <row r="890" ht="15">
      <c r="F890" s="348"/>
    </row>
    <row r="891" ht="15">
      <c r="F891" s="348"/>
    </row>
    <row r="892" ht="15">
      <c r="F892" s="349"/>
    </row>
  </sheetData>
  <sheetProtection/>
  <mergeCells count="15">
    <mergeCell ref="C23:C52"/>
    <mergeCell ref="D23:D32"/>
    <mergeCell ref="D33:D34"/>
    <mergeCell ref="D35:D45"/>
    <mergeCell ref="D46:D52"/>
    <mergeCell ref="F53:F892"/>
    <mergeCell ref="A1:F1"/>
    <mergeCell ref="B2:C2"/>
    <mergeCell ref="A3:A52"/>
    <mergeCell ref="C3:C22"/>
    <mergeCell ref="B4:B22"/>
    <mergeCell ref="D4:D10"/>
    <mergeCell ref="D11:D13"/>
    <mergeCell ref="D14:D22"/>
    <mergeCell ref="B23:B52"/>
  </mergeCells>
  <dataValidations count="1">
    <dataValidation type="list" allowBlank="1" showInputMessage="1" showErrorMessage="1" sqref="H4 H4 H4 H4 H4 H4 H4 H4 H4 H4 H4 H4 H4 H4 H4 H4 H4 H4 H4 H4 H4 H4 H4 H4 H4 H4 H4 H4 H4 H4 H4 H4">
      <formula1>$F$4:$F$10</formula1>
    </dataValidation>
  </dataValidation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Hoja6"/>
  <dimension ref="A1:D51"/>
  <sheetViews>
    <sheetView zoomScalePageLayoutView="0" workbookViewId="0" topLeftCell="A13">
      <selection activeCell="F33" sqref="F33"/>
    </sheetView>
  </sheetViews>
  <sheetFormatPr defaultColWidth="11.421875" defaultRowHeight="15"/>
  <cols>
    <col min="2" max="2" width="23.00390625" style="0" customWidth="1"/>
    <col min="4" max="4" width="72.00390625" style="0" customWidth="1"/>
  </cols>
  <sheetData>
    <row r="1" spans="1:4" ht="15">
      <c r="A1" s="1" t="s">
        <v>234</v>
      </c>
      <c r="B1" s="2" t="s">
        <v>235</v>
      </c>
      <c r="C1" s="3"/>
      <c r="D1" s="4" t="s">
        <v>236</v>
      </c>
    </row>
    <row r="2" spans="1:4" ht="15" customHeight="1">
      <c r="A2" s="5" t="s">
        <v>89</v>
      </c>
      <c r="B2" s="5" t="s">
        <v>239</v>
      </c>
      <c r="C2" s="6" t="s">
        <v>240</v>
      </c>
      <c r="D2" s="5" t="s">
        <v>241</v>
      </c>
    </row>
    <row r="3" spans="1:4" ht="15" customHeight="1">
      <c r="A3" s="7" t="s">
        <v>212</v>
      </c>
      <c r="B3" s="8" t="s">
        <v>213</v>
      </c>
      <c r="C3" s="9" t="s">
        <v>242</v>
      </c>
      <c r="D3" s="10" t="s">
        <v>214</v>
      </c>
    </row>
    <row r="4" spans="1:4" ht="15" customHeight="1">
      <c r="A4" s="11" t="s">
        <v>215</v>
      </c>
      <c r="B4" s="8" t="s">
        <v>216</v>
      </c>
      <c r="C4" s="9" t="s">
        <v>243</v>
      </c>
      <c r="D4" s="10" t="s">
        <v>244</v>
      </c>
    </row>
    <row r="5" spans="1:4" ht="15" customHeight="1">
      <c r="A5" s="12"/>
      <c r="B5" s="8" t="s">
        <v>218</v>
      </c>
      <c r="C5" s="9" t="s">
        <v>245</v>
      </c>
      <c r="D5" s="10" t="s">
        <v>224</v>
      </c>
    </row>
    <row r="6" spans="1:4" ht="15" customHeight="1">
      <c r="A6" s="12"/>
      <c r="B6" s="13" t="s">
        <v>229</v>
      </c>
      <c r="C6" s="9" t="s">
        <v>246</v>
      </c>
      <c r="D6" s="10" t="s">
        <v>220</v>
      </c>
    </row>
    <row r="7" spans="1:4" ht="15" customHeight="1">
      <c r="A7" s="14"/>
      <c r="B7" s="8" t="s">
        <v>222</v>
      </c>
      <c r="C7" s="15" t="s">
        <v>247</v>
      </c>
      <c r="D7" s="10" t="s">
        <v>248</v>
      </c>
    </row>
    <row r="8" spans="1:4" ht="15" customHeight="1">
      <c r="A8" s="14"/>
      <c r="B8" s="8" t="s">
        <v>227</v>
      </c>
      <c r="C8" s="15" t="s">
        <v>249</v>
      </c>
      <c r="D8" s="10" t="s">
        <v>226</v>
      </c>
    </row>
    <row r="9" spans="1:4" ht="15.75" customHeight="1">
      <c r="A9" s="14"/>
      <c r="B9" s="16" t="s">
        <v>317</v>
      </c>
      <c r="C9" s="15" t="s">
        <v>250</v>
      </c>
      <c r="D9" s="10" t="s">
        <v>230</v>
      </c>
    </row>
    <row r="10" spans="1:4" ht="15" customHeight="1">
      <c r="A10" s="17"/>
      <c r="C10" s="18" t="s">
        <v>251</v>
      </c>
      <c r="D10" s="10" t="s">
        <v>221</v>
      </c>
    </row>
    <row r="11" spans="1:4" ht="15" customHeight="1">
      <c r="A11" s="17"/>
      <c r="B11" s="19"/>
      <c r="C11" s="18" t="s">
        <v>252</v>
      </c>
      <c r="D11" s="10" t="s">
        <v>217</v>
      </c>
    </row>
    <row r="12" spans="1:4" ht="15" customHeight="1">
      <c r="A12" s="12"/>
      <c r="B12" s="19"/>
      <c r="C12" s="18" t="s">
        <v>253</v>
      </c>
      <c r="D12" s="10" t="s">
        <v>254</v>
      </c>
    </row>
    <row r="13" spans="1:4" ht="15" customHeight="1">
      <c r="A13" s="12"/>
      <c r="C13" s="18" t="s">
        <v>255</v>
      </c>
      <c r="D13" s="10" t="s">
        <v>256</v>
      </c>
    </row>
    <row r="14" spans="1:4" ht="15" customHeight="1">
      <c r="A14" s="12"/>
      <c r="B14" s="19"/>
      <c r="C14" s="18" t="s">
        <v>257</v>
      </c>
      <c r="D14" s="10" t="s">
        <v>225</v>
      </c>
    </row>
    <row r="15" spans="1:4" ht="15" customHeight="1">
      <c r="A15" s="12"/>
      <c r="B15" s="19"/>
      <c r="C15" s="18" t="s">
        <v>258</v>
      </c>
      <c r="D15" s="10" t="s">
        <v>259</v>
      </c>
    </row>
    <row r="16" spans="1:4" ht="15" customHeight="1">
      <c r="A16" s="17"/>
      <c r="B16" s="19"/>
      <c r="C16" s="18" t="s">
        <v>260</v>
      </c>
      <c r="D16" s="10" t="s">
        <v>219</v>
      </c>
    </row>
    <row r="17" spans="1:4" ht="15" customHeight="1">
      <c r="A17" s="17"/>
      <c r="B17" s="19"/>
      <c r="C17" s="18" t="s">
        <v>261</v>
      </c>
      <c r="D17" s="10" t="s">
        <v>262</v>
      </c>
    </row>
    <row r="18" spans="1:4" ht="15" customHeight="1">
      <c r="A18" s="17"/>
      <c r="B18" s="19"/>
      <c r="C18" s="18" t="s">
        <v>263</v>
      </c>
      <c r="D18" s="10" t="s">
        <v>329</v>
      </c>
    </row>
    <row r="19" spans="1:4" ht="15" customHeight="1">
      <c r="A19" s="17"/>
      <c r="B19" s="19"/>
      <c r="C19" s="18" t="s">
        <v>265</v>
      </c>
      <c r="D19" s="10" t="s">
        <v>330</v>
      </c>
    </row>
    <row r="20" spans="1:4" ht="15" customHeight="1">
      <c r="A20" s="17"/>
      <c r="B20" s="19"/>
      <c r="C20" s="18" t="s">
        <v>267</v>
      </c>
      <c r="D20" s="10" t="s">
        <v>331</v>
      </c>
    </row>
    <row r="21" spans="1:4" ht="15" customHeight="1">
      <c r="A21" s="17"/>
      <c r="B21" s="19"/>
      <c r="C21" s="18" t="s">
        <v>269</v>
      </c>
      <c r="D21" s="10" t="s">
        <v>270</v>
      </c>
    </row>
    <row r="22" spans="1:4" ht="15" customHeight="1">
      <c r="A22" s="368"/>
      <c r="B22" s="369"/>
      <c r="C22" s="18" t="s">
        <v>273</v>
      </c>
      <c r="D22" s="10" t="s">
        <v>274</v>
      </c>
    </row>
    <row r="23" spans="1:4" ht="15">
      <c r="A23" s="368"/>
      <c r="B23" s="369"/>
      <c r="C23" s="18" t="s">
        <v>275</v>
      </c>
      <c r="D23" s="10" t="s">
        <v>276</v>
      </c>
    </row>
    <row r="24" spans="1:4" ht="15">
      <c r="A24" s="368"/>
      <c r="B24" s="369"/>
      <c r="C24" s="18" t="s">
        <v>277</v>
      </c>
      <c r="D24" s="10" t="s">
        <v>278</v>
      </c>
    </row>
    <row r="25" spans="1:4" ht="15">
      <c r="A25" s="368"/>
      <c r="B25" s="369"/>
      <c r="C25" s="18" t="s">
        <v>279</v>
      </c>
      <c r="D25" s="10" t="s">
        <v>280</v>
      </c>
    </row>
    <row r="26" spans="1:4" ht="15">
      <c r="A26" s="368"/>
      <c r="B26" s="369"/>
      <c r="C26" s="18" t="s">
        <v>281</v>
      </c>
      <c r="D26" s="10" t="s">
        <v>282</v>
      </c>
    </row>
    <row r="27" spans="1:4" ht="15">
      <c r="A27" s="368"/>
      <c r="B27" s="369"/>
      <c r="C27" s="18" t="s">
        <v>283</v>
      </c>
      <c r="D27" s="10" t="s">
        <v>231</v>
      </c>
    </row>
    <row r="28" spans="1:4" ht="15">
      <c r="A28" s="368"/>
      <c r="B28" s="369"/>
      <c r="C28" s="18" t="s">
        <v>284</v>
      </c>
      <c r="D28" s="10" t="s">
        <v>285</v>
      </c>
    </row>
    <row r="29" spans="1:4" ht="15">
      <c r="A29" s="368"/>
      <c r="B29" s="369"/>
      <c r="C29" s="18" t="s">
        <v>286</v>
      </c>
      <c r="D29" s="10" t="s">
        <v>287</v>
      </c>
    </row>
    <row r="30" spans="1:4" ht="15">
      <c r="A30" s="368"/>
      <c r="B30" s="369"/>
      <c r="C30" s="18" t="s">
        <v>288</v>
      </c>
      <c r="D30" s="10" t="s">
        <v>289</v>
      </c>
    </row>
    <row r="31" spans="1:4" ht="15">
      <c r="A31" s="368"/>
      <c r="B31" s="369"/>
      <c r="C31" s="18" t="s">
        <v>290</v>
      </c>
      <c r="D31" s="10" t="s">
        <v>291</v>
      </c>
    </row>
    <row r="32" spans="1:4" ht="15">
      <c r="A32" s="368"/>
      <c r="B32" s="369"/>
      <c r="C32" s="18" t="s">
        <v>292</v>
      </c>
      <c r="D32" s="10" t="s">
        <v>223</v>
      </c>
    </row>
    <row r="33" spans="1:4" ht="15">
      <c r="A33" s="368"/>
      <c r="B33" s="369"/>
      <c r="C33" s="18" t="s">
        <v>294</v>
      </c>
      <c r="D33" s="10" t="s">
        <v>332</v>
      </c>
    </row>
    <row r="34" spans="1:4" ht="15">
      <c r="A34" s="368"/>
      <c r="B34" s="369"/>
      <c r="C34" s="18" t="s">
        <v>296</v>
      </c>
      <c r="D34" s="10" t="s">
        <v>297</v>
      </c>
    </row>
    <row r="35" spans="1:4" ht="15">
      <c r="A35" s="368"/>
      <c r="B35" s="369"/>
      <c r="C35" s="18" t="s">
        <v>298</v>
      </c>
      <c r="D35" s="10" t="s">
        <v>299</v>
      </c>
    </row>
    <row r="36" spans="1:4" ht="15">
      <c r="A36" s="368"/>
      <c r="B36" s="369"/>
      <c r="C36" s="18" t="s">
        <v>300</v>
      </c>
      <c r="D36" s="10" t="s">
        <v>301</v>
      </c>
    </row>
    <row r="37" spans="1:4" ht="15">
      <c r="A37" s="368"/>
      <c r="B37" s="369"/>
      <c r="C37" s="18" t="s">
        <v>302</v>
      </c>
      <c r="D37" s="10" t="s">
        <v>303</v>
      </c>
    </row>
    <row r="38" spans="1:4" ht="15">
      <c r="A38" s="368"/>
      <c r="B38" s="369"/>
      <c r="C38" s="18" t="s">
        <v>304</v>
      </c>
      <c r="D38" s="10" t="s">
        <v>305</v>
      </c>
    </row>
    <row r="39" spans="1:4" ht="15">
      <c r="A39" s="368"/>
      <c r="B39" s="369"/>
      <c r="C39" s="18" t="s">
        <v>306</v>
      </c>
      <c r="D39" s="10" t="s">
        <v>307</v>
      </c>
    </row>
    <row r="40" spans="1:4" ht="15">
      <c r="A40" s="368"/>
      <c r="B40" s="369"/>
      <c r="C40" s="18" t="s">
        <v>308</v>
      </c>
      <c r="D40" s="10" t="s">
        <v>228</v>
      </c>
    </row>
    <row r="41" spans="1:4" ht="15">
      <c r="A41" s="368"/>
      <c r="B41" s="369"/>
      <c r="C41" s="18" t="s">
        <v>309</v>
      </c>
      <c r="D41" s="10" t="s">
        <v>310</v>
      </c>
    </row>
    <row r="42" spans="1:4" ht="15">
      <c r="A42" s="368"/>
      <c r="B42" s="369"/>
      <c r="C42" s="18" t="s">
        <v>311</v>
      </c>
      <c r="D42" s="10" t="s">
        <v>312</v>
      </c>
    </row>
    <row r="43" spans="1:4" ht="15">
      <c r="A43" s="368"/>
      <c r="B43" s="369"/>
      <c r="C43" s="18" t="s">
        <v>313</v>
      </c>
      <c r="D43" s="10" t="s">
        <v>314</v>
      </c>
    </row>
    <row r="44" spans="1:4" ht="15">
      <c r="A44" s="368"/>
      <c r="B44" s="369"/>
      <c r="C44" s="18" t="s">
        <v>315</v>
      </c>
      <c r="D44" s="10" t="s">
        <v>316</v>
      </c>
    </row>
    <row r="45" spans="1:4" ht="15">
      <c r="A45" s="368"/>
      <c r="B45" s="369"/>
      <c r="C45" s="18" t="s">
        <v>333</v>
      </c>
      <c r="D45" s="10" t="s">
        <v>318</v>
      </c>
    </row>
    <row r="46" spans="1:4" ht="15">
      <c r="A46" s="368"/>
      <c r="B46" s="369"/>
      <c r="C46" s="18" t="s">
        <v>334</v>
      </c>
      <c r="D46" s="10" t="s">
        <v>117</v>
      </c>
    </row>
    <row r="47" spans="1:4" ht="15">
      <c r="A47" s="368"/>
      <c r="B47" s="369"/>
      <c r="C47" s="18" t="s">
        <v>335</v>
      </c>
      <c r="D47" s="10" t="s">
        <v>320</v>
      </c>
    </row>
    <row r="48" spans="1:4" ht="15">
      <c r="A48" s="368"/>
      <c r="B48" s="369"/>
      <c r="C48" s="18" t="s">
        <v>336</v>
      </c>
      <c r="D48" s="10" t="s">
        <v>322</v>
      </c>
    </row>
    <row r="49" spans="1:4" ht="15">
      <c r="A49" s="368"/>
      <c r="B49" s="369"/>
      <c r="C49" s="18" t="s">
        <v>337</v>
      </c>
      <c r="D49" s="10" t="s">
        <v>324</v>
      </c>
    </row>
    <row r="50" spans="1:4" ht="15">
      <c r="A50" s="368"/>
      <c r="B50" s="369"/>
      <c r="C50" s="18" t="s">
        <v>338</v>
      </c>
      <c r="D50" s="10" t="s">
        <v>326</v>
      </c>
    </row>
    <row r="51" spans="1:4" ht="15">
      <c r="A51" s="368"/>
      <c r="B51" s="369"/>
      <c r="C51" s="18" t="s">
        <v>339</v>
      </c>
      <c r="D51" s="10" t="s">
        <v>328</v>
      </c>
    </row>
  </sheetData>
  <sheetProtection/>
  <mergeCells count="5">
    <mergeCell ref="A22:A51"/>
    <mergeCell ref="B22:B31"/>
    <mergeCell ref="B32:B33"/>
    <mergeCell ref="B34:B44"/>
    <mergeCell ref="B45:B5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gestionproy</dc:creator>
  <cp:keywords/>
  <dc:description/>
  <cp:lastModifiedBy>PROYECTOS</cp:lastModifiedBy>
  <cp:lastPrinted>2023-08-01T16:01:33Z</cp:lastPrinted>
  <dcterms:created xsi:type="dcterms:W3CDTF">2018-11-21T19:33:02Z</dcterms:created>
  <dcterms:modified xsi:type="dcterms:W3CDTF">2024-02-09T15:18:06Z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0x0101000D1C69B932E67942A0CAC6F37C8AE688</vt:lpwstr>
  </property>
  <property fmtid="{D5CDD505-2E9C-101B-9397-08002B2CF9AE}" pid="3" name="MediaServiceImageTags">
    <vt:lpwstr/>
  </property>
  <property fmtid="{D5CDD505-2E9C-101B-9397-08002B2CF9AE}" pid="4" name="MediaServiceMetadata">
    <vt:lpwstr/>
  </property>
  <property fmtid="{D5CDD505-2E9C-101B-9397-08002B2CF9AE}" pid="5" name="MediaServiceFastMetadata">
    <vt:lpwstr/>
  </property>
  <property fmtid="{D5CDD505-2E9C-101B-9397-08002B2CF9AE}" pid="6" name="MediaServiceAutoTags">
    <vt:lpwstr/>
  </property>
  <property fmtid="{D5CDD505-2E9C-101B-9397-08002B2CF9AE}" pid="7" name="MediaServiceGenerationTime">
    <vt:lpwstr/>
  </property>
  <property fmtid="{D5CDD505-2E9C-101B-9397-08002B2CF9AE}" pid="8" name="MediaServiceEventHashCode">
    <vt:lpwstr/>
  </property>
  <property fmtid="{D5CDD505-2E9C-101B-9397-08002B2CF9AE}" pid="9" name="MediaServiceOCR">
    <vt:lpwstr/>
  </property>
  <property fmtid="{D5CDD505-2E9C-101B-9397-08002B2CF9AE}" pid="10" name="MediaServiceAutoKeyPoints">
    <vt:lpwstr/>
  </property>
  <property fmtid="{D5CDD505-2E9C-101B-9397-08002B2CF9AE}" pid="11" name="MediaServiceKeyPoints">
    <vt:lpwstr/>
  </property>
  <property fmtid="{D5CDD505-2E9C-101B-9397-08002B2CF9AE}" pid="12" name="MediaServiceDateTaken">
    <vt:lpwstr/>
  </property>
  <property fmtid="{D5CDD505-2E9C-101B-9397-08002B2CF9AE}" pid="13" name="MediaServiceLocation">
    <vt:lpwstr/>
  </property>
  <property fmtid="{D5CDD505-2E9C-101B-9397-08002B2CF9AE}" pid="14" name="SIG2020">
    <vt:lpwstr/>
  </property>
  <property fmtid="{D5CDD505-2E9C-101B-9397-08002B2CF9AE}" pid="15" name="MediaLengthInSeconds">
    <vt:lpwstr/>
  </property>
  <property fmtid="{D5CDD505-2E9C-101B-9397-08002B2CF9AE}" pid="16" name="lcf76f155ced4ddcb4097134ff3c332f">
    <vt:lpwstr>&lt;Terms xmlns="http://schemas.microsoft.com/office/infopath/2007/PartnerControls"&gt;&lt;/Terms&gt;</vt:lpwstr>
  </property>
  <property fmtid="{D5CDD505-2E9C-101B-9397-08002B2CF9AE}" pid="17" name="SharedWithUsers">
    <vt:lpwstr/>
  </property>
  <property fmtid="{D5CDD505-2E9C-101B-9397-08002B2CF9AE}" pid="18" name="SharedWithDetails">
    <vt:lpwstr/>
  </property>
  <property fmtid="{D5CDD505-2E9C-101B-9397-08002B2CF9AE}" pid="19" name="TaxCatchAll">
    <vt:lpwstr/>
  </property>
</Properties>
</file>