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SIG 2020\DOCUMENTOS DEL SIG\Documentos Validación\7. JULIO\TALENTO HUMANO\100_PROC_ACT_TAL_HUM_17_06_2020\01_PROC_LIQ_NOM_2020\"/>
    </mc:Choice>
  </mc:AlternateContent>
  <xr:revisionPtr revIDLastSave="0" documentId="13_ncr:1_{16D6C4B1-D755-4B8C-88AD-9F3E9A28B557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Formato" sheetId="1" r:id="rId1"/>
    <sheet name="IndicesIPC" sheetId="2" r:id="rId2"/>
  </sheets>
  <definedNames>
    <definedName name="_xlnm.Print_Titles" localSheetId="0">Formato!$10:$16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4" i="1"/>
  <c r="E35" i="1"/>
  <c r="E36" i="1"/>
  <c r="E37" i="1"/>
  <c r="E38" i="1"/>
  <c r="E39" i="1"/>
  <c r="E85" i="1" l="1"/>
  <c r="E86" i="1" s="1"/>
  <c r="E82" i="1"/>
  <c r="E89" i="1"/>
  <c r="E90" i="1" l="1"/>
  <c r="E92" i="1" s="1"/>
  <c r="E32" i="1" l="1"/>
  <c r="E31" i="1"/>
  <c r="E30" i="1"/>
  <c r="E29" i="1"/>
  <c r="D40" i="1"/>
  <c r="E27" i="1"/>
  <c r="E26" i="1"/>
  <c r="E25" i="1"/>
  <c r="E24" i="1"/>
  <c r="E23" i="1"/>
  <c r="E22" i="1"/>
  <c r="E21" i="1"/>
  <c r="E28" i="1" l="1"/>
  <c r="E40" i="1" s="1"/>
  <c r="E45" i="1" s="1"/>
  <c r="E46" i="1" l="1"/>
  <c r="E51" i="1" s="1"/>
  <c r="E53" i="1" l="1"/>
  <c r="E93" i="1" s="1"/>
</calcChain>
</file>

<file path=xl/sharedStrings.xml><?xml version="1.0" encoding="utf-8"?>
<sst xmlns="http://schemas.openxmlformats.org/spreadsheetml/2006/main" count="72" uniqueCount="59">
  <si>
    <t>UNIVERSIDAD DE PAMPLONA</t>
  </si>
  <si>
    <t>Nombre:</t>
  </si>
  <si>
    <t>Documento:</t>
  </si>
  <si>
    <t>Fecha Inicio:</t>
  </si>
  <si>
    <t>Fecha Fin:</t>
  </si>
  <si>
    <t>PERIODO</t>
  </si>
  <si>
    <t>PAGADO</t>
  </si>
  <si>
    <t>INDEXADO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</si>
  <si>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</si>
  <si>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</si>
  <si>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</si>
  <si>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</si>
  <si>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</si>
  <si>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</si>
  <si>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</si>
  <si>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</si>
  <si>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</si>
  <si>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</si>
  <si>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</si>
  <si>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</si>
  <si>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Prima de Servicios</t>
  </si>
  <si>
    <t>Prima Navidad</t>
  </si>
  <si>
    <t>Prima de Vacaciones</t>
  </si>
  <si>
    <t>Bonificación del 11,5%</t>
  </si>
  <si>
    <t>Bonificación 35%</t>
  </si>
  <si>
    <t>Cesantías</t>
  </si>
  <si>
    <t>Intereses de cesantías</t>
  </si>
  <si>
    <t>TOTAL</t>
  </si>
  <si>
    <t>Total contrato</t>
  </si>
  <si>
    <t>Invertido por la Universidad</t>
  </si>
  <si>
    <t xml:space="preserve">Total a pagar doble </t>
  </si>
  <si>
    <t>Contraprestado Docente</t>
  </si>
  <si>
    <t>Valor Contraprestado</t>
  </si>
  <si>
    <t>Valor a Cancelar</t>
  </si>
  <si>
    <t>Total, Indice de Precios al Consumidor (IPC)</t>
  </si>
  <si>
    <t>Índices - Serie de empalme
2003 - 2019</t>
  </si>
  <si>
    <t>Base Diciembre de 2018 = 100,00</t>
  </si>
  <si>
    <t>Mes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</si>
  <si>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DANE.</t>
    </r>
  </si>
  <si>
    <r>
      <rPr>
        <b/>
        <sz val="8"/>
        <rFont val="Segoe UI"/>
        <family val="2"/>
        <charset val="204"/>
      </rPr>
      <t>Nota:</t>
    </r>
    <r>
      <rPr>
        <sz val="8"/>
        <rFont val="Segoe UI"/>
        <family val="2"/>
        <charset val="204"/>
      </rPr>
      <t xml:space="preserve"> La diferencia en la suma de las variables, obedece al sistema de aproximación y redondeo</t>
    </r>
  </si>
  <si>
    <t>Actualizado el 05 de Diciembre de 2019</t>
  </si>
  <si>
    <t>ipc-09-2017</t>
  </si>
  <si>
    <t>Liquidación</t>
  </si>
  <si>
    <t>Código</t>
  </si>
  <si>
    <t>Página</t>
  </si>
  <si>
    <t xml:space="preserve">1 de 1 </t>
  </si>
  <si>
    <t>Nombre de la Entidad</t>
  </si>
  <si>
    <t>NIT</t>
  </si>
  <si>
    <t>Indexación</t>
  </si>
  <si>
    <t>Fecha de Liquidación:</t>
  </si>
  <si>
    <t xml:space="preserve">IPC </t>
  </si>
  <si>
    <t xml:space="preserve">IPC_ </t>
  </si>
  <si>
    <t xml:space="preserve">Elaboró </t>
  </si>
  <si>
    <t>FGH-93 v.00</t>
  </si>
  <si>
    <t xml:space="preserve">Revisó:    </t>
  </si>
  <si>
    <t>Jefe Oficina Gestión del Talento Humano</t>
  </si>
  <si>
    <t xml:space="preserve">Fecha </t>
  </si>
  <si>
    <t>Cláusula penal %</t>
  </si>
  <si>
    <t>Tiempo a Contraprestar Docente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</si>
</sst>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9"/>
      <name val="Segoe UI"/>
      <family val="2"/>
      <charset val="204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0"/>
      <name val="Segoe UI"/>
      <family val="2"/>
      <charset val="204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0" applyFont="1"/>
    <xf numFmtId="0" fontId="3" fillId="0" borderId="3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14" fontId="4" fillId="0" borderId="0" xfId="2" applyNumberFormat="1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2" fontId="4" fillId="0" borderId="1" xfId="0" applyNumberFormat="1" applyFont="1" applyFill="1" applyBorder="1"/>
    <xf numFmtId="0" fontId="3" fillId="0" borderId="0" xfId="3" applyFont="1" applyBorder="1"/>
    <xf numFmtId="0" fontId="4" fillId="0" borderId="0" xfId="3" applyFont="1" applyBorder="1"/>
    <xf numFmtId="4" fontId="3" fillId="0" borderId="0" xfId="3" applyNumberFormat="1" applyFont="1" applyBorder="1"/>
    <xf numFmtId="164" fontId="4" fillId="0" borderId="0" xfId="4" applyFont="1" applyAlignment="1">
      <alignment horizontal="right"/>
    </xf>
    <xf numFmtId="0" fontId="3" fillId="0" borderId="0" xfId="2" applyFont="1"/>
    <xf numFmtId="0" fontId="3" fillId="0" borderId="0" xfId="2" applyFont="1" applyFill="1"/>
    <xf numFmtId="164" fontId="3" fillId="0" borderId="0" xfId="4" applyFont="1" applyFill="1"/>
    <xf numFmtId="0" fontId="4" fillId="0" borderId="5" xfId="2" applyFont="1" applyBorder="1"/>
    <xf numFmtId="4" fontId="3" fillId="0" borderId="0" xfId="2" applyNumberFormat="1" applyFont="1" applyBorder="1"/>
    <xf numFmtId="0" fontId="3" fillId="0" borderId="0" xfId="2" applyFont="1" applyAlignment="1">
      <alignment horizontal="right"/>
    </xf>
    <xf numFmtId="0" fontId="7" fillId="3" borderId="0" xfId="2" applyFont="1" applyFill="1" applyBorder="1"/>
    <xf numFmtId="0" fontId="7" fillId="3" borderId="0" xfId="2" applyFont="1" applyFill="1" applyBorder="1" applyAlignment="1">
      <alignment horizontal="center"/>
    </xf>
    <xf numFmtId="0" fontId="7" fillId="3" borderId="0" xfId="2" applyFont="1" applyFill="1"/>
    <xf numFmtId="0" fontId="9" fillId="3" borderId="2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vertical="center"/>
    </xf>
    <xf numFmtId="0" fontId="9" fillId="3" borderId="4" xfId="2" applyFont="1" applyFill="1" applyBorder="1" applyAlignment="1" applyProtection="1">
      <alignment horizontal="right" vertical="center"/>
    </xf>
    <xf numFmtId="0" fontId="9" fillId="0" borderId="6" xfId="2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165" fontId="7" fillId="0" borderId="11" xfId="2" applyNumberFormat="1" applyFont="1" applyFill="1" applyBorder="1" applyAlignment="1" applyProtection="1">
      <alignment horizontal="left" indent="1"/>
    </xf>
    <xf numFmtId="2" fontId="7" fillId="0" borderId="0" xfId="5" applyNumberFormat="1" applyFont="1" applyFill="1" applyBorder="1" applyAlignment="1"/>
    <xf numFmtId="2" fontId="7" fillId="0" borderId="12" xfId="5" quotePrefix="1" applyNumberFormat="1" applyFont="1" applyFill="1" applyBorder="1" applyAlignment="1"/>
    <xf numFmtId="165" fontId="7" fillId="5" borderId="11" xfId="2" applyNumberFormat="1" applyFont="1" applyFill="1" applyBorder="1" applyAlignment="1" applyProtection="1">
      <alignment horizontal="left" indent="1"/>
    </xf>
    <xf numFmtId="2" fontId="7" fillId="5" borderId="0" xfId="5" applyNumberFormat="1" applyFont="1" applyFill="1" applyBorder="1" applyAlignment="1"/>
    <xf numFmtId="2" fontId="7" fillId="5" borderId="12" xfId="5" applyNumberFormat="1" applyFont="1" applyFill="1" applyBorder="1" applyAlignment="1"/>
    <xf numFmtId="2" fontId="7" fillId="0" borderId="12" xfId="5" applyNumberFormat="1" applyFont="1" applyFill="1" applyBorder="1" applyAlignment="1"/>
    <xf numFmtId="2" fontId="2" fillId="0" borderId="0" xfId="2" applyNumberFormat="1"/>
    <xf numFmtId="165" fontId="7" fillId="5" borderId="13" xfId="2" applyNumberFormat="1" applyFont="1" applyFill="1" applyBorder="1" applyAlignment="1" applyProtection="1">
      <alignment horizontal="left" indent="1"/>
    </xf>
    <xf numFmtId="2" fontId="7" fillId="5" borderId="5" xfId="5" applyNumberFormat="1" applyFont="1" applyFill="1" applyBorder="1" applyAlignment="1"/>
    <xf numFmtId="2" fontId="7" fillId="5" borderId="7" xfId="5" applyNumberFormat="1" applyFont="1" applyFill="1" applyBorder="1" applyAlignment="1"/>
    <xf numFmtId="0" fontId="7" fillId="3" borderId="8" xfId="2" applyFont="1" applyFill="1" applyBorder="1"/>
    <xf numFmtId="0" fontId="7" fillId="3" borderId="9" xfId="2" applyFont="1" applyFill="1" applyBorder="1"/>
    <xf numFmtId="0" fontId="7" fillId="3" borderId="10" xfId="2" applyFont="1" applyFill="1" applyBorder="1"/>
    <xf numFmtId="0" fontId="7" fillId="3" borderId="0" xfId="2" applyFont="1" applyFill="1" applyBorder="1" applyAlignment="1">
      <alignment vertical="center"/>
    </xf>
    <xf numFmtId="0" fontId="7" fillId="3" borderId="6" xfId="2" applyFont="1" applyFill="1" applyBorder="1"/>
    <xf numFmtId="0" fontId="7" fillId="3" borderId="5" xfId="2" applyFont="1" applyFill="1" applyBorder="1"/>
    <xf numFmtId="0" fontId="7" fillId="3" borderId="7" xfId="2" applyFont="1" applyFill="1" applyBorder="1"/>
    <xf numFmtId="0" fontId="12" fillId="3" borderId="0" xfId="2" applyFont="1" applyFill="1"/>
    <xf numFmtId="2" fontId="4" fillId="0" borderId="1" xfId="0" applyNumberFormat="1" applyFont="1" applyFill="1" applyBorder="1" applyAlignment="1">
      <alignment horizontal="center"/>
    </xf>
    <xf numFmtId="0" fontId="6" fillId="0" borderId="0" xfId="2" applyFont="1"/>
    <xf numFmtId="0" fontId="14" fillId="0" borderId="0" xfId="0" applyFont="1"/>
    <xf numFmtId="0" fontId="5" fillId="0" borderId="0" xfId="0" applyFont="1" applyBorder="1"/>
    <xf numFmtId="0" fontId="5" fillId="0" borderId="2" xfId="0" applyFont="1" applyBorder="1"/>
    <xf numFmtId="0" fontId="15" fillId="0" borderId="0" xfId="0" applyFont="1" applyBorder="1"/>
    <xf numFmtId="14" fontId="5" fillId="0" borderId="0" xfId="0" applyNumberFormat="1" applyFont="1" applyBorder="1"/>
    <xf numFmtId="0" fontId="5" fillId="8" borderId="0" xfId="0" applyFont="1" applyFill="1"/>
    <xf numFmtId="0" fontId="3" fillId="8" borderId="0" xfId="2" applyFont="1" applyFill="1" applyBorder="1" applyAlignment="1">
      <alignment horizontal="center"/>
    </xf>
    <xf numFmtId="0" fontId="4" fillId="8" borderId="0" xfId="2" applyFont="1" applyFill="1"/>
    <xf numFmtId="0" fontId="4" fillId="8" borderId="0" xfId="3" applyFont="1" applyFill="1"/>
    <xf numFmtId="0" fontId="4" fillId="0" borderId="0" xfId="2" applyFont="1" applyBorder="1" applyAlignment="1">
      <alignment horizontal="right"/>
    </xf>
    <xf numFmtId="164" fontId="4" fillId="0" borderId="0" xfId="4" applyFont="1" applyBorder="1" applyAlignment="1">
      <alignment horizontal="right"/>
    </xf>
    <xf numFmtId="0" fontId="3" fillId="8" borderId="0" xfId="2" applyFont="1" applyFill="1" applyBorder="1" applyAlignment="1">
      <alignment horizontal="left"/>
    </xf>
    <xf numFmtId="0" fontId="5" fillId="0" borderId="4" xfId="0" applyFont="1" applyBorder="1"/>
    <xf numFmtId="0" fontId="15" fillId="0" borderId="5" xfId="0" applyFont="1" applyBorder="1"/>
    <xf numFmtId="0" fontId="15" fillId="0" borderId="4" xfId="0" applyFont="1" applyBorder="1"/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4" fontId="5" fillId="8" borderId="5" xfId="0" applyNumberFormat="1" applyFont="1" applyFill="1" applyBorder="1"/>
    <xf numFmtId="0" fontId="5" fillId="0" borderId="3" xfId="0" applyFont="1" applyBorder="1"/>
    <xf numFmtId="14" fontId="5" fillId="0" borderId="3" xfId="0" applyNumberFormat="1" applyFont="1" applyBorder="1"/>
    <xf numFmtId="0" fontId="3" fillId="8" borderId="3" xfId="2" applyFont="1" applyFill="1" applyBorder="1" applyAlignment="1">
      <alignment horizontal="center"/>
    </xf>
    <xf numFmtId="42" fontId="4" fillId="0" borderId="1" xfId="1" applyFont="1" applyBorder="1"/>
    <xf numFmtId="2" fontId="4" fillId="2" borderId="1" xfId="0" applyNumberFormat="1" applyFont="1" applyFill="1" applyBorder="1" applyAlignment="1">
      <alignment horizontal="center"/>
    </xf>
    <xf numFmtId="42" fontId="3" fillId="0" borderId="1" xfId="1" applyFont="1" applyBorder="1"/>
    <xf numFmtId="42" fontId="3" fillId="0" borderId="0" xfId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42" fontId="4" fillId="0" borderId="0" xfId="1" applyFont="1"/>
    <xf numFmtId="14" fontId="4" fillId="0" borderId="0" xfId="1" applyNumberFormat="1" applyFont="1"/>
    <xf numFmtId="42" fontId="4" fillId="0" borderId="0" xfId="1" applyFont="1" applyBorder="1"/>
    <xf numFmtId="42" fontId="4" fillId="0" borderId="0" xfId="1" applyFont="1" applyBorder="1" applyAlignment="1">
      <alignment horizontal="center"/>
    </xf>
    <xf numFmtId="42" fontId="4" fillId="0" borderId="0" xfId="1" applyFont="1" applyAlignment="1">
      <alignment horizontal="center"/>
    </xf>
    <xf numFmtId="0" fontId="4" fillId="0" borderId="0" xfId="1" applyNumberFormat="1" applyFont="1" applyFill="1" applyBorder="1" applyAlignment="1"/>
    <xf numFmtId="42" fontId="4" fillId="0" borderId="0" xfId="2" applyNumberFormat="1" applyFont="1"/>
    <xf numFmtId="0" fontId="5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7" borderId="0" xfId="2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" fontId="11" fillId="3" borderId="14" xfId="2" applyNumberFormat="1" applyFont="1" applyFill="1" applyBorder="1" applyAlignment="1" applyProtection="1">
      <alignment horizontal="left" vertical="center"/>
    </xf>
    <xf numFmtId="3" fontId="11" fillId="3" borderId="0" xfId="2" applyNumberFormat="1" applyFont="1" applyFill="1" applyBorder="1" applyAlignment="1" applyProtection="1">
      <alignment horizontal="left" vertical="center"/>
    </xf>
    <xf numFmtId="3" fontId="11" fillId="3" borderId="12" xfId="2" applyNumberFormat="1" applyFont="1" applyFill="1" applyBorder="1" applyAlignment="1" applyProtection="1">
      <alignment horizontal="left" vertical="center"/>
    </xf>
    <xf numFmtId="0" fontId="7" fillId="0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/>
    </xf>
    <xf numFmtId="0" fontId="9" fillId="6" borderId="9" xfId="2" applyFont="1" applyFill="1" applyBorder="1" applyAlignment="1">
      <alignment horizontal="center"/>
    </xf>
    <xf numFmtId="0" fontId="9" fillId="6" borderId="10" xfId="2" applyFont="1" applyFill="1" applyBorder="1" applyAlignment="1">
      <alignment horizontal="center"/>
    </xf>
    <xf numFmtId="0" fontId="10" fillId="3" borderId="14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left" vertical="center"/>
    </xf>
    <xf numFmtId="0" fontId="10" fillId="3" borderId="14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left" vertical="center" wrapText="1"/>
    </xf>
  </cellXfs>
  <cellStyles count="6">
    <cellStyle name="Millares 2" xfId="4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3" xfId="3" xr:uid="{00000000-0005-0000-0000-000004000000}"/>
    <cellStyle name="Porcentaj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0</xdr:col>
      <xdr:colOff>638175</xdr:colOff>
      <xdr:row>1</xdr:row>
      <xdr:rowOff>247650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ACB0BB2-A40A-436E-B048-499E0AEE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476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19050</xdr:colOff>
      <xdr:row>1</xdr:row>
      <xdr:rowOff>38100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876062A2-593F-4BF7-A3B0-3AE98B09BC4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677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0E70412-BEE7-4F29-9C08-ADA70CC7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0</xdr:row>
      <xdr:rowOff>152400</xdr:rowOff>
    </xdr:from>
    <xdr:to>
      <xdr:col>17</xdr:col>
      <xdr:colOff>57150</xdr:colOff>
      <xdr:row>0</xdr:row>
      <xdr:rowOff>581025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B04F2529-8BD9-4EFC-B26C-9ACEE490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52400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workbookViewId="0">
      <selection activeCell="B48" sqref="B48"/>
    </sheetView>
  </sheetViews>
  <sheetFormatPr baseColWidth="10" defaultRowHeight="14.25" x14ac:dyDescent="0.2"/>
  <cols>
    <col min="1" max="1" width="10.85546875" style="4" customWidth="1"/>
    <col min="2" max="2" width="24" style="3" customWidth="1"/>
    <col min="3" max="3" width="13.42578125" style="3" customWidth="1"/>
    <col min="4" max="5" width="16.7109375" style="3" customWidth="1"/>
    <col min="6" max="16384" width="11.42578125" style="4"/>
  </cols>
  <sheetData>
    <row r="1" spans="1:5" ht="30" customHeight="1" x14ac:dyDescent="0.2">
      <c r="A1" s="87"/>
      <c r="B1" s="92" t="s">
        <v>48</v>
      </c>
      <c r="C1" s="93"/>
      <c r="D1" s="66" t="s">
        <v>43</v>
      </c>
      <c r="E1" s="67" t="s">
        <v>53</v>
      </c>
    </row>
    <row r="2" spans="1:5" ht="30" customHeight="1" x14ac:dyDescent="0.2">
      <c r="A2" s="88"/>
      <c r="B2" s="94"/>
      <c r="C2" s="95"/>
      <c r="D2" s="66" t="s">
        <v>44</v>
      </c>
      <c r="E2" s="67" t="s">
        <v>45</v>
      </c>
    </row>
    <row r="3" spans="1:5" customFormat="1" ht="9" customHeight="1" x14ac:dyDescent="0.25">
      <c r="A3" s="4"/>
      <c r="B3" s="4"/>
      <c r="C3" s="4"/>
      <c r="D3" s="4"/>
      <c r="E3" s="4"/>
    </row>
    <row r="4" spans="1:5" customFormat="1" ht="15" customHeight="1" x14ac:dyDescent="0.25">
      <c r="A4" s="4"/>
      <c r="B4" s="4"/>
      <c r="C4" s="4"/>
      <c r="D4" s="4" t="s">
        <v>56</v>
      </c>
      <c r="E4" s="86"/>
    </row>
    <row r="5" spans="1:5" customFormat="1" ht="9" customHeight="1" x14ac:dyDescent="0.25">
      <c r="A5" s="4"/>
      <c r="B5" s="4"/>
      <c r="C5" s="4"/>
      <c r="D5" s="4"/>
      <c r="E5" s="4"/>
    </row>
    <row r="6" spans="1:5" customFormat="1" ht="9" customHeight="1" x14ac:dyDescent="0.25">
      <c r="A6" s="4"/>
      <c r="B6" s="4"/>
      <c r="C6" s="4"/>
      <c r="D6" s="4"/>
      <c r="E6" s="4"/>
    </row>
    <row r="7" spans="1:5" customFormat="1" ht="15" x14ac:dyDescent="0.25">
      <c r="A7" s="91" t="s">
        <v>46</v>
      </c>
      <c r="B7" s="91"/>
      <c r="C7" s="91"/>
      <c r="D7" s="91" t="s">
        <v>47</v>
      </c>
      <c r="E7" s="91"/>
    </row>
    <row r="8" spans="1:5" customFormat="1" ht="15" x14ac:dyDescent="0.25">
      <c r="A8" s="89" t="s">
        <v>0</v>
      </c>
      <c r="B8" s="89"/>
      <c r="C8" s="89"/>
      <c r="D8" s="89">
        <v>890501510</v>
      </c>
      <c r="E8" s="89"/>
    </row>
    <row r="9" spans="1:5" customFormat="1" ht="9" customHeight="1" x14ac:dyDescent="0.25">
      <c r="A9" s="4"/>
      <c r="B9" s="68"/>
      <c r="C9" s="68"/>
      <c r="D9" s="68"/>
      <c r="E9" s="4"/>
    </row>
    <row r="10" spans="1:5" s="51" customFormat="1" ht="15" customHeight="1" x14ac:dyDescent="0.25">
      <c r="A10" s="90" t="s">
        <v>48</v>
      </c>
      <c r="B10" s="90"/>
      <c r="C10" s="90"/>
      <c r="D10" s="90"/>
      <c r="E10" s="90"/>
    </row>
    <row r="11" spans="1:5" ht="15" x14ac:dyDescent="0.25">
      <c r="B11" s="1"/>
      <c r="C11" s="1"/>
      <c r="D11" s="2"/>
    </row>
    <row r="12" spans="1:5" ht="15" x14ac:dyDescent="0.25">
      <c r="A12" s="52"/>
      <c r="B12" s="54" t="s">
        <v>1</v>
      </c>
      <c r="C12" s="64"/>
      <c r="D12" s="18"/>
      <c r="E12" s="18"/>
    </row>
    <row r="13" spans="1:5" ht="15" x14ac:dyDescent="0.25">
      <c r="A13" s="52"/>
      <c r="B13" s="52" t="s">
        <v>2</v>
      </c>
      <c r="C13" s="70"/>
      <c r="D13" s="5"/>
      <c r="E13" s="2"/>
    </row>
    <row r="14" spans="1:5" ht="15" x14ac:dyDescent="0.25">
      <c r="A14" s="52"/>
      <c r="B14" s="55" t="s">
        <v>3</v>
      </c>
      <c r="C14" s="71"/>
      <c r="D14" s="5"/>
      <c r="E14" s="2"/>
    </row>
    <row r="15" spans="1:5" ht="15" x14ac:dyDescent="0.25">
      <c r="A15" s="52"/>
      <c r="B15" s="55" t="s">
        <v>4</v>
      </c>
      <c r="C15" s="71"/>
      <c r="D15" s="5"/>
      <c r="E15" s="2"/>
    </row>
    <row r="16" spans="1:5" ht="6" customHeight="1" x14ac:dyDescent="0.25">
      <c r="B16" s="6"/>
      <c r="C16" s="7"/>
      <c r="D16" s="8"/>
    </row>
    <row r="17" spans="1:5" ht="15" x14ac:dyDescent="0.25">
      <c r="A17" s="56"/>
      <c r="B17" s="62" t="s">
        <v>49</v>
      </c>
      <c r="C17" s="69"/>
      <c r="D17" s="57"/>
      <c r="E17" s="58"/>
    </row>
    <row r="18" spans="1:5" ht="15" x14ac:dyDescent="0.25">
      <c r="A18" s="56"/>
      <c r="B18" s="62" t="s">
        <v>51</v>
      </c>
      <c r="C18" s="72">
        <v>0</v>
      </c>
      <c r="D18" s="59"/>
      <c r="E18" s="59"/>
    </row>
    <row r="20" spans="1:5" ht="15" x14ac:dyDescent="0.25">
      <c r="A20" s="53"/>
      <c r="B20" s="65" t="s">
        <v>5</v>
      </c>
      <c r="C20" s="9" t="s">
        <v>50</v>
      </c>
      <c r="D20" s="9" t="s">
        <v>6</v>
      </c>
      <c r="E20" s="9" t="s">
        <v>7</v>
      </c>
    </row>
    <row r="21" spans="1:5" x14ac:dyDescent="0.2">
      <c r="A21" s="53"/>
      <c r="B21" s="63" t="s">
        <v>8</v>
      </c>
      <c r="C21" s="49">
        <v>0</v>
      </c>
      <c r="D21" s="73">
        <v>0</v>
      </c>
      <c r="E21" s="73" t="e">
        <f t="shared" ref="E21:E32" si="0">D21*($C$18/C21)</f>
        <v>#DIV/0!</v>
      </c>
    </row>
    <row r="22" spans="1:5" x14ac:dyDescent="0.2">
      <c r="A22" s="53"/>
      <c r="B22" s="63" t="s">
        <v>9</v>
      </c>
      <c r="C22" s="74">
        <v>0</v>
      </c>
      <c r="D22" s="73">
        <v>0</v>
      </c>
      <c r="E22" s="73" t="e">
        <f t="shared" si="0"/>
        <v>#DIV/0!</v>
      </c>
    </row>
    <row r="23" spans="1:5" x14ac:dyDescent="0.2">
      <c r="A23" s="53"/>
      <c r="B23" s="63" t="s">
        <v>10</v>
      </c>
      <c r="C23" s="49">
        <v>0</v>
      </c>
      <c r="D23" s="73">
        <v>0</v>
      </c>
      <c r="E23" s="73" t="e">
        <f t="shared" si="0"/>
        <v>#DIV/0!</v>
      </c>
    </row>
    <row r="24" spans="1:5" x14ac:dyDescent="0.2">
      <c r="A24" s="53"/>
      <c r="B24" s="63" t="s">
        <v>11</v>
      </c>
      <c r="C24" s="74">
        <v>0</v>
      </c>
      <c r="D24" s="73">
        <v>0</v>
      </c>
      <c r="E24" s="73" t="e">
        <f t="shared" si="0"/>
        <v>#DIV/0!</v>
      </c>
    </row>
    <row r="25" spans="1:5" x14ac:dyDescent="0.2">
      <c r="A25" s="53"/>
      <c r="B25" s="63" t="s">
        <v>12</v>
      </c>
      <c r="C25" s="49">
        <v>0</v>
      </c>
      <c r="D25" s="73">
        <v>0</v>
      </c>
      <c r="E25" s="73" t="e">
        <f t="shared" si="0"/>
        <v>#DIV/0!</v>
      </c>
    </row>
    <row r="26" spans="1:5" x14ac:dyDescent="0.2">
      <c r="A26" s="53"/>
      <c r="B26" s="63" t="s">
        <v>13</v>
      </c>
      <c r="C26" s="74">
        <v>0</v>
      </c>
      <c r="D26" s="73">
        <v>0</v>
      </c>
      <c r="E26" s="73" t="e">
        <f t="shared" si="0"/>
        <v>#DIV/0!</v>
      </c>
    </row>
    <row r="27" spans="1:5" x14ac:dyDescent="0.2">
      <c r="A27" s="53"/>
      <c r="B27" s="63" t="s">
        <v>14</v>
      </c>
      <c r="C27" s="49">
        <v>0</v>
      </c>
      <c r="D27" s="73">
        <v>0</v>
      </c>
      <c r="E27" s="73" t="e">
        <f t="shared" si="0"/>
        <v>#DIV/0!</v>
      </c>
    </row>
    <row r="28" spans="1:5" x14ac:dyDescent="0.2">
      <c r="A28" s="53"/>
      <c r="B28" s="63" t="s">
        <v>15</v>
      </c>
      <c r="C28" s="74">
        <v>0</v>
      </c>
      <c r="D28" s="73">
        <v>0</v>
      </c>
      <c r="E28" s="73" t="e">
        <f t="shared" si="0"/>
        <v>#DIV/0!</v>
      </c>
    </row>
    <row r="29" spans="1:5" x14ac:dyDescent="0.2">
      <c r="A29" s="53"/>
      <c r="B29" s="63" t="s">
        <v>16</v>
      </c>
      <c r="C29" s="49">
        <v>0</v>
      </c>
      <c r="D29" s="73">
        <v>0</v>
      </c>
      <c r="E29" s="73" t="e">
        <f t="shared" si="0"/>
        <v>#DIV/0!</v>
      </c>
    </row>
    <row r="30" spans="1:5" x14ac:dyDescent="0.2">
      <c r="A30" s="53"/>
      <c r="B30" s="63" t="s">
        <v>17</v>
      </c>
      <c r="C30" s="74">
        <v>0</v>
      </c>
      <c r="D30" s="73">
        <v>0</v>
      </c>
      <c r="E30" s="73" t="e">
        <f t="shared" si="0"/>
        <v>#DIV/0!</v>
      </c>
    </row>
    <row r="31" spans="1:5" x14ac:dyDescent="0.2">
      <c r="A31" s="53"/>
      <c r="B31" s="63" t="s">
        <v>18</v>
      </c>
      <c r="C31" s="49">
        <v>0</v>
      </c>
      <c r="D31" s="73">
        <v>0</v>
      </c>
      <c r="E31" s="73" t="e">
        <f t="shared" si="0"/>
        <v>#DIV/0!</v>
      </c>
    </row>
    <row r="32" spans="1:5" x14ac:dyDescent="0.2">
      <c r="A32" s="53"/>
      <c r="B32" s="63" t="s">
        <v>19</v>
      </c>
      <c r="C32" s="74">
        <v>0</v>
      </c>
      <c r="D32" s="73">
        <v>0</v>
      </c>
      <c r="E32" s="73" t="e">
        <f t="shared" si="0"/>
        <v>#DIV/0!</v>
      </c>
    </row>
    <row r="33" spans="1:5" x14ac:dyDescent="0.2">
      <c r="A33" s="53"/>
      <c r="B33" s="63" t="s">
        <v>20</v>
      </c>
      <c r="C33" s="49">
        <v>0</v>
      </c>
      <c r="D33" s="73">
        <v>0</v>
      </c>
      <c r="E33" s="73" t="e">
        <f t="shared" ref="E33:E39" si="1">D33*($C$18/C33)</f>
        <v>#DIV/0!</v>
      </c>
    </row>
    <row r="34" spans="1:5" x14ac:dyDescent="0.2">
      <c r="A34" s="53"/>
      <c r="B34" s="63" t="s">
        <v>21</v>
      </c>
      <c r="C34" s="74">
        <v>0</v>
      </c>
      <c r="D34" s="73">
        <v>0</v>
      </c>
      <c r="E34" s="73" t="e">
        <f t="shared" si="1"/>
        <v>#DIV/0!</v>
      </c>
    </row>
    <row r="35" spans="1:5" x14ac:dyDescent="0.2">
      <c r="A35" s="53"/>
      <c r="B35" s="63" t="s">
        <v>22</v>
      </c>
      <c r="C35" s="49">
        <v>0</v>
      </c>
      <c r="D35" s="73">
        <v>0</v>
      </c>
      <c r="E35" s="73" t="e">
        <f t="shared" si="1"/>
        <v>#DIV/0!</v>
      </c>
    </row>
    <row r="36" spans="1:5" x14ac:dyDescent="0.2">
      <c r="A36" s="53"/>
      <c r="B36" s="63" t="s">
        <v>23</v>
      </c>
      <c r="C36" s="74">
        <v>0</v>
      </c>
      <c r="D36" s="73">
        <v>0</v>
      </c>
      <c r="E36" s="73" t="e">
        <f t="shared" si="1"/>
        <v>#DIV/0!</v>
      </c>
    </row>
    <row r="37" spans="1:5" x14ac:dyDescent="0.2">
      <c r="A37" s="53"/>
      <c r="B37" s="63" t="s">
        <v>24</v>
      </c>
      <c r="C37" s="49">
        <v>0</v>
      </c>
      <c r="D37" s="73">
        <v>0</v>
      </c>
      <c r="E37" s="73" t="e">
        <f t="shared" si="1"/>
        <v>#DIV/0!</v>
      </c>
    </row>
    <row r="38" spans="1:5" x14ac:dyDescent="0.2">
      <c r="A38" s="53"/>
      <c r="B38" s="63" t="s">
        <v>25</v>
      </c>
      <c r="C38" s="74">
        <v>0</v>
      </c>
      <c r="D38" s="73">
        <v>0</v>
      </c>
      <c r="E38" s="73" t="e">
        <f t="shared" si="1"/>
        <v>#DIV/0!</v>
      </c>
    </row>
    <row r="39" spans="1:5" x14ac:dyDescent="0.2">
      <c r="A39" s="53"/>
      <c r="B39" s="63" t="s">
        <v>26</v>
      </c>
      <c r="C39" s="49">
        <v>0</v>
      </c>
      <c r="D39" s="73">
        <v>0</v>
      </c>
      <c r="E39" s="73" t="e">
        <f t="shared" si="1"/>
        <v>#DIV/0!</v>
      </c>
    </row>
    <row r="40" spans="1:5" ht="15" x14ac:dyDescent="0.25">
      <c r="A40" s="53"/>
      <c r="B40" s="63" t="s">
        <v>27</v>
      </c>
      <c r="C40" s="10"/>
      <c r="D40" s="75">
        <f>SUM(D21:D39)</f>
        <v>0</v>
      </c>
      <c r="E40" s="75" t="e">
        <f>SUM(E21:E39)</f>
        <v>#DIV/0!</v>
      </c>
    </row>
    <row r="41" spans="1:5" ht="15" x14ac:dyDescent="0.25">
      <c r="B41" s="11"/>
      <c r="C41" s="12"/>
      <c r="D41" s="13"/>
      <c r="E41" s="13"/>
    </row>
    <row r="42" spans="1:5" ht="15" x14ac:dyDescent="0.25">
      <c r="B42" s="12" t="s">
        <v>28</v>
      </c>
      <c r="C42" s="12"/>
      <c r="D42" s="13"/>
      <c r="E42" s="76"/>
    </row>
    <row r="43" spans="1:5" ht="15" x14ac:dyDescent="0.25">
      <c r="B43" s="12" t="s">
        <v>57</v>
      </c>
      <c r="C43" s="12"/>
      <c r="D43" s="13"/>
      <c r="E43" s="76"/>
    </row>
    <row r="44" spans="1:5" ht="15" x14ac:dyDescent="0.25">
      <c r="B44" s="11"/>
      <c r="C44" s="12"/>
      <c r="D44" s="13"/>
      <c r="E44" s="76"/>
    </row>
    <row r="45" spans="1:5" ht="15" x14ac:dyDescent="0.25">
      <c r="B45" s="2" t="s">
        <v>29</v>
      </c>
      <c r="C45" s="60"/>
      <c r="D45" s="19"/>
      <c r="E45" s="76" t="e">
        <f>E40</f>
        <v>#DIV/0!</v>
      </c>
    </row>
    <row r="46" spans="1:5" ht="15" x14ac:dyDescent="0.25">
      <c r="B46" s="12" t="s">
        <v>30</v>
      </c>
      <c r="C46" s="61"/>
      <c r="D46" s="77"/>
      <c r="E46" s="76" t="e">
        <f>E45*2+E43</f>
        <v>#DIV/0!</v>
      </c>
    </row>
    <row r="47" spans="1:5" ht="15" x14ac:dyDescent="0.25">
      <c r="B47" s="2"/>
      <c r="C47" s="61"/>
      <c r="D47" s="77"/>
      <c r="E47" s="19"/>
    </row>
    <row r="48" spans="1:5" ht="15" x14ac:dyDescent="0.25">
      <c r="B48" s="2" t="s">
        <v>58</v>
      </c>
      <c r="C48" s="61"/>
      <c r="D48" s="78"/>
      <c r="E48" s="78">
        <v>0</v>
      </c>
    </row>
    <row r="49" spans="2:6" ht="15" x14ac:dyDescent="0.25">
      <c r="B49" s="2" t="s">
        <v>31</v>
      </c>
      <c r="C49" s="61"/>
      <c r="D49" s="52"/>
      <c r="E49" s="78">
        <v>0</v>
      </c>
    </row>
    <row r="50" spans="2:6" ht="15" x14ac:dyDescent="0.25">
      <c r="B50" s="2"/>
      <c r="C50" s="61"/>
      <c r="D50" s="1"/>
      <c r="E50" s="78"/>
    </row>
    <row r="51" spans="2:6" ht="15" x14ac:dyDescent="0.25">
      <c r="B51" s="2" t="s">
        <v>32</v>
      </c>
      <c r="C51" s="61"/>
      <c r="D51" s="77"/>
      <c r="E51" s="76" t="e">
        <f>(E49*E46)/E48</f>
        <v>#DIV/0!</v>
      </c>
    </row>
    <row r="52" spans="2:6" ht="15" x14ac:dyDescent="0.25">
      <c r="B52" s="2"/>
      <c r="C52" s="61"/>
      <c r="D52" s="1"/>
      <c r="E52" s="76"/>
    </row>
    <row r="53" spans="2:6" ht="15" x14ac:dyDescent="0.25">
      <c r="B53" s="2" t="s">
        <v>33</v>
      </c>
      <c r="C53" s="61"/>
      <c r="D53" s="78"/>
      <c r="E53" s="76" t="e">
        <f>E46-E51</f>
        <v>#DIV/0!</v>
      </c>
    </row>
    <row r="54" spans="2:6" ht="15" x14ac:dyDescent="0.25">
      <c r="B54" s="15"/>
      <c r="C54" s="14"/>
      <c r="D54" s="15"/>
      <c r="E54" s="15"/>
    </row>
    <row r="55" spans="2:6" ht="15" x14ac:dyDescent="0.25">
      <c r="B55" s="16"/>
      <c r="C55" s="17"/>
      <c r="D55" s="16"/>
      <c r="E55" s="15"/>
    </row>
    <row r="56" spans="2:6" ht="15" x14ac:dyDescent="0.25">
      <c r="B56" s="16"/>
      <c r="C56" s="17"/>
      <c r="D56" s="16"/>
      <c r="E56" s="15"/>
    </row>
    <row r="57" spans="2:6" x14ac:dyDescent="0.2">
      <c r="B57" s="18"/>
      <c r="C57" s="18"/>
    </row>
    <row r="58" spans="2:6" x14ac:dyDescent="0.2">
      <c r="B58" s="3" t="s">
        <v>55</v>
      </c>
    </row>
    <row r="59" spans="2:6" ht="15" x14ac:dyDescent="0.25">
      <c r="B59" s="50" t="s">
        <v>54</v>
      </c>
      <c r="C59" s="19"/>
      <c r="D59" s="20"/>
      <c r="E59" s="19"/>
    </row>
    <row r="60" spans="2:6" ht="15" x14ac:dyDescent="0.25">
      <c r="B60" s="50" t="s">
        <v>52</v>
      </c>
      <c r="C60" s="19"/>
      <c r="D60" s="20"/>
      <c r="E60" s="19"/>
    </row>
    <row r="61" spans="2:6" s="3" customFormat="1" ht="15" x14ac:dyDescent="0.25">
      <c r="C61" s="19"/>
      <c r="D61" s="20"/>
      <c r="E61" s="19"/>
      <c r="F61" s="4"/>
    </row>
    <row r="62" spans="2:6" s="3" customFormat="1" x14ac:dyDescent="0.2">
      <c r="F62" s="4"/>
    </row>
    <row r="63" spans="2:6" s="3" customFormat="1" x14ac:dyDescent="0.2">
      <c r="F63" s="4"/>
    </row>
    <row r="64" spans="2:6" s="3" customFormat="1" x14ac:dyDescent="0.2">
      <c r="F64" s="4"/>
    </row>
    <row r="65" spans="6:6" s="3" customFormat="1" x14ac:dyDescent="0.2">
      <c r="F65" s="4"/>
    </row>
    <row r="66" spans="6:6" s="3" customFormat="1" x14ac:dyDescent="0.2">
      <c r="F66" s="4"/>
    </row>
    <row r="67" spans="6:6" s="3" customFormat="1" x14ac:dyDescent="0.2">
      <c r="F67" s="4"/>
    </row>
    <row r="68" spans="6:6" s="3" customFormat="1" x14ac:dyDescent="0.2">
      <c r="F68" s="4"/>
    </row>
    <row r="69" spans="6:6" s="3" customFormat="1" x14ac:dyDescent="0.2">
      <c r="F69" s="4"/>
    </row>
    <row r="70" spans="6:6" s="3" customFormat="1" x14ac:dyDescent="0.2">
      <c r="F70" s="4"/>
    </row>
    <row r="71" spans="6:6" s="3" customFormat="1" x14ac:dyDescent="0.2">
      <c r="F71" s="4"/>
    </row>
    <row r="72" spans="6:6" s="3" customFormat="1" x14ac:dyDescent="0.2">
      <c r="F72" s="4"/>
    </row>
    <row r="73" spans="6:6" s="3" customFormat="1" x14ac:dyDescent="0.2">
      <c r="F73" s="4"/>
    </row>
    <row r="74" spans="6:6" s="3" customFormat="1" x14ac:dyDescent="0.2">
      <c r="F74" s="4"/>
    </row>
    <row r="75" spans="6:6" s="3" customFormat="1" x14ac:dyDescent="0.2">
      <c r="F75" s="4"/>
    </row>
    <row r="81" spans="2:5" x14ac:dyDescent="0.2">
      <c r="C81" s="79"/>
      <c r="D81" s="80">
        <v>42990</v>
      </c>
      <c r="E81" s="79"/>
    </row>
    <row r="82" spans="2:5" s="3" customFormat="1" x14ac:dyDescent="0.2">
      <c r="C82" s="81"/>
      <c r="D82" s="80">
        <v>43525</v>
      </c>
      <c r="E82" s="79">
        <f>DAYS360(D81,D82,1)+1</f>
        <v>530</v>
      </c>
    </row>
    <row r="83" spans="2:5" s="3" customFormat="1" x14ac:dyDescent="0.2">
      <c r="C83" s="81"/>
      <c r="D83" s="81"/>
      <c r="E83" s="79"/>
    </row>
    <row r="84" spans="2:5" s="3" customFormat="1" x14ac:dyDescent="0.2">
      <c r="B84" s="2"/>
      <c r="C84" s="82" t="s">
        <v>41</v>
      </c>
      <c r="D84" s="82" t="s">
        <v>42</v>
      </c>
      <c r="E84" s="83"/>
    </row>
    <row r="85" spans="2:5" s="3" customFormat="1" x14ac:dyDescent="0.2">
      <c r="B85" s="2"/>
      <c r="C85" s="84">
        <v>96.36</v>
      </c>
      <c r="D85" s="81">
        <v>23645932</v>
      </c>
      <c r="E85" s="79">
        <f>D85*(101.62/C85)</f>
        <v>24936691.675383978</v>
      </c>
    </row>
    <row r="86" spans="2:5" s="3" customFormat="1" x14ac:dyDescent="0.2">
      <c r="B86" s="2"/>
      <c r="C86" s="81"/>
      <c r="D86" s="81"/>
      <c r="E86" s="79">
        <f>E85-D85</f>
        <v>1290759.6753839776</v>
      </c>
    </row>
    <row r="87" spans="2:5" s="3" customFormat="1" x14ac:dyDescent="0.2">
      <c r="C87" s="81"/>
      <c r="D87" s="81"/>
      <c r="E87" s="79"/>
    </row>
    <row r="88" spans="2:5" s="3" customFormat="1" x14ac:dyDescent="0.2">
      <c r="B88" s="2"/>
      <c r="C88" s="81"/>
      <c r="D88" s="81"/>
      <c r="E88" s="79">
        <v>10744545.6</v>
      </c>
    </row>
    <row r="89" spans="2:5" s="3" customFormat="1" x14ac:dyDescent="0.2">
      <c r="B89" s="2"/>
      <c r="C89" s="81"/>
      <c r="D89" s="81"/>
      <c r="E89" s="79">
        <f>E88/30</f>
        <v>358151.51999999996</v>
      </c>
    </row>
    <row r="90" spans="2:5" s="3" customFormat="1" x14ac:dyDescent="0.2">
      <c r="B90" s="2"/>
      <c r="C90" s="79"/>
      <c r="D90" s="79"/>
      <c r="E90" s="79">
        <f>E89*E82</f>
        <v>189820305.59999996</v>
      </c>
    </row>
    <row r="91" spans="2:5" s="3" customFormat="1" x14ac:dyDescent="0.2">
      <c r="B91" s="2"/>
    </row>
    <row r="92" spans="2:5" x14ac:dyDescent="0.2">
      <c r="E92" s="85">
        <f>+E90+E86</f>
        <v>191111065.27538395</v>
      </c>
    </row>
    <row r="93" spans="2:5" x14ac:dyDescent="0.2">
      <c r="E93" s="85" t="e">
        <f>E92-E53</f>
        <v>#DIV/0!</v>
      </c>
    </row>
  </sheetData>
  <mergeCells count="7">
    <mergeCell ref="A1:A2"/>
    <mergeCell ref="A8:C8"/>
    <mergeCell ref="A10:E10"/>
    <mergeCell ref="A7:C7"/>
    <mergeCell ref="D7:E7"/>
    <mergeCell ref="D8:E8"/>
    <mergeCell ref="B1:C2"/>
  </mergeCells>
  <pageMargins left="0.70866141732283472" right="0.70866141732283472" top="0.74803149606299213" bottom="0.74803149606299213" header="0.31496062992125984" footer="0.31496062992125984"/>
  <pageSetup paperSize="14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7"/>
  <sheetViews>
    <sheetView topLeftCell="A13" zoomScale="115" zoomScaleNormal="115" workbookViewId="0">
      <selection activeCell="R22" sqref="R22"/>
    </sheetView>
  </sheetViews>
  <sheetFormatPr baseColWidth="10" defaultRowHeight="14.25" x14ac:dyDescent="0.25"/>
  <cols>
    <col min="1" max="1" width="26.28515625" style="48" customWidth="1"/>
    <col min="2" max="18" width="7.85546875" style="48" customWidth="1"/>
    <col min="19" max="16384" width="11.42578125" style="48"/>
  </cols>
  <sheetData>
    <row r="1" spans="1:18" s="21" customFormat="1" ht="60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s="21" customFormat="1" ht="8.4499999999999993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s="21" customFormat="1" ht="14.1" customHeight="1" x14ac:dyDescent="0.2">
      <c r="A3" s="100" t="s">
        <v>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18" s="21" customFormat="1" ht="17.100000000000001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s="21" customFormat="1" ht="36" customHeight="1" x14ac:dyDescent="0.2">
      <c r="A5" s="101" t="s">
        <v>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18" s="21" customFormat="1" ht="12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s="21" customFormat="1" ht="12.75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1:18" s="21" customFormat="1" ht="12.75" customHeight="1" x14ac:dyDescent="0.2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 t="s">
        <v>36</v>
      </c>
    </row>
    <row r="9" spans="1:18" s="21" customFormat="1" ht="12" x14ac:dyDescent="0.2">
      <c r="A9" s="27" t="s">
        <v>37</v>
      </c>
      <c r="B9" s="27">
        <v>2003</v>
      </c>
      <c r="C9" s="28">
        <v>2004</v>
      </c>
      <c r="D9" s="28">
        <v>2005</v>
      </c>
      <c r="E9" s="28">
        <v>2006</v>
      </c>
      <c r="F9" s="28">
        <v>2007</v>
      </c>
      <c r="G9" s="28">
        <v>2008</v>
      </c>
      <c r="H9" s="28">
        <v>2009</v>
      </c>
      <c r="I9" s="28">
        <v>2010</v>
      </c>
      <c r="J9" s="28">
        <v>2011</v>
      </c>
      <c r="K9" s="28">
        <v>2012</v>
      </c>
      <c r="L9" s="28">
        <v>2013</v>
      </c>
      <c r="M9" s="28">
        <v>2014</v>
      </c>
      <c r="N9" s="28">
        <v>2015</v>
      </c>
      <c r="O9" s="28">
        <v>2016</v>
      </c>
      <c r="P9" s="28">
        <v>2017</v>
      </c>
      <c r="Q9" s="28">
        <v>2018</v>
      </c>
      <c r="R9" s="29">
        <v>2019</v>
      </c>
    </row>
    <row r="10" spans="1:18" s="21" customFormat="1" ht="12" x14ac:dyDescent="0.2">
      <c r="A10" s="30" t="s">
        <v>8</v>
      </c>
      <c r="B10" s="31">
        <v>50.42</v>
      </c>
      <c r="C10" s="31">
        <v>53.54</v>
      </c>
      <c r="D10" s="31">
        <v>56.45</v>
      </c>
      <c r="E10" s="31">
        <v>59.02</v>
      </c>
      <c r="F10" s="31">
        <v>61.8</v>
      </c>
      <c r="G10" s="31">
        <v>65.510000000000005</v>
      </c>
      <c r="H10" s="31">
        <v>70.209999999999994</v>
      </c>
      <c r="I10" s="31">
        <v>71.69</v>
      </c>
      <c r="J10" s="31">
        <v>74.12</v>
      </c>
      <c r="K10" s="31">
        <v>76.75</v>
      </c>
      <c r="L10" s="31">
        <v>78.28</v>
      </c>
      <c r="M10" s="31">
        <v>79.95</v>
      </c>
      <c r="N10" s="31">
        <v>83</v>
      </c>
      <c r="O10" s="31">
        <v>89.19</v>
      </c>
      <c r="P10" s="31">
        <v>94.07</v>
      </c>
      <c r="Q10" s="31">
        <v>97.53</v>
      </c>
      <c r="R10" s="32">
        <v>100.6</v>
      </c>
    </row>
    <row r="11" spans="1:18" s="21" customFormat="1" ht="12" x14ac:dyDescent="0.2">
      <c r="A11" s="33" t="s">
        <v>9</v>
      </c>
      <c r="B11" s="34">
        <v>50.98</v>
      </c>
      <c r="C11" s="34">
        <v>54.18</v>
      </c>
      <c r="D11" s="34">
        <v>57.02</v>
      </c>
      <c r="E11" s="34">
        <v>59.41</v>
      </c>
      <c r="F11" s="34">
        <v>62.53</v>
      </c>
      <c r="G11" s="34">
        <v>66.5</v>
      </c>
      <c r="H11" s="34">
        <v>70.8</v>
      </c>
      <c r="I11" s="34">
        <v>72.28</v>
      </c>
      <c r="J11" s="34">
        <v>74.569999999999993</v>
      </c>
      <c r="K11" s="34">
        <v>77.22</v>
      </c>
      <c r="L11" s="34">
        <v>78.63</v>
      </c>
      <c r="M11" s="34">
        <v>80.45</v>
      </c>
      <c r="N11" s="34">
        <v>83.96</v>
      </c>
      <c r="O11" s="34">
        <v>90.33</v>
      </c>
      <c r="P11" s="34">
        <v>95.01</v>
      </c>
      <c r="Q11" s="34">
        <v>98.22</v>
      </c>
      <c r="R11" s="35">
        <v>101.18</v>
      </c>
    </row>
    <row r="12" spans="1:18" s="21" customFormat="1" ht="12" x14ac:dyDescent="0.2">
      <c r="A12" s="30" t="s">
        <v>10</v>
      </c>
      <c r="B12" s="31">
        <v>51.51</v>
      </c>
      <c r="C12" s="31">
        <v>54.71</v>
      </c>
      <c r="D12" s="31">
        <v>57.46</v>
      </c>
      <c r="E12" s="31">
        <v>59.83</v>
      </c>
      <c r="F12" s="31">
        <v>63.29</v>
      </c>
      <c r="G12" s="31">
        <v>67.040000000000006</v>
      </c>
      <c r="H12" s="31">
        <v>71.150000000000006</v>
      </c>
      <c r="I12" s="31">
        <v>72.459999999999994</v>
      </c>
      <c r="J12" s="31">
        <v>74.77</v>
      </c>
      <c r="K12" s="31">
        <v>77.31</v>
      </c>
      <c r="L12" s="31">
        <v>78.790000000000006</v>
      </c>
      <c r="M12" s="31">
        <v>80.77</v>
      </c>
      <c r="N12" s="31">
        <v>84.45</v>
      </c>
      <c r="O12" s="31">
        <v>91.18</v>
      </c>
      <c r="P12" s="31">
        <v>95.46</v>
      </c>
      <c r="Q12" s="31">
        <v>98.45</v>
      </c>
      <c r="R12" s="36">
        <v>101.62</v>
      </c>
    </row>
    <row r="13" spans="1:18" s="21" customFormat="1" ht="12" x14ac:dyDescent="0.2">
      <c r="A13" s="33" t="s">
        <v>11</v>
      </c>
      <c r="B13" s="34">
        <v>52.1</v>
      </c>
      <c r="C13" s="34">
        <v>54.96</v>
      </c>
      <c r="D13" s="34">
        <v>57.72</v>
      </c>
      <c r="E13" s="34">
        <v>60.09</v>
      </c>
      <c r="F13" s="34">
        <v>63.85</v>
      </c>
      <c r="G13" s="34">
        <v>67.510000000000005</v>
      </c>
      <c r="H13" s="34">
        <v>71.38</v>
      </c>
      <c r="I13" s="34">
        <v>72.790000000000006</v>
      </c>
      <c r="J13" s="34">
        <v>74.86</v>
      </c>
      <c r="K13" s="34">
        <v>77.42</v>
      </c>
      <c r="L13" s="34">
        <v>78.989999999999995</v>
      </c>
      <c r="M13" s="34">
        <v>81.14</v>
      </c>
      <c r="N13" s="34">
        <v>84.9</v>
      </c>
      <c r="O13" s="34">
        <v>91.63</v>
      </c>
      <c r="P13" s="34">
        <v>95.91</v>
      </c>
      <c r="Q13" s="34">
        <v>98.91</v>
      </c>
      <c r="R13" s="35">
        <v>102.12</v>
      </c>
    </row>
    <row r="14" spans="1:18" s="21" customFormat="1" ht="12" x14ac:dyDescent="0.2">
      <c r="A14" s="30" t="s">
        <v>12</v>
      </c>
      <c r="B14" s="31">
        <v>52.36</v>
      </c>
      <c r="C14" s="31">
        <v>55.17</v>
      </c>
      <c r="D14" s="31">
        <v>57.95</v>
      </c>
      <c r="E14" s="31">
        <v>60.29</v>
      </c>
      <c r="F14" s="31">
        <v>64.05</v>
      </c>
      <c r="G14" s="31">
        <v>68.14</v>
      </c>
      <c r="H14" s="31">
        <v>71.39</v>
      </c>
      <c r="I14" s="31">
        <v>72.87</v>
      </c>
      <c r="J14" s="31">
        <v>75.069999999999993</v>
      </c>
      <c r="K14" s="31">
        <v>77.66</v>
      </c>
      <c r="L14" s="31">
        <v>79.209999999999994</v>
      </c>
      <c r="M14" s="31">
        <v>81.53</v>
      </c>
      <c r="N14" s="31">
        <v>85.12</v>
      </c>
      <c r="O14" s="31">
        <v>92.1</v>
      </c>
      <c r="P14" s="31">
        <v>96.12</v>
      </c>
      <c r="Q14" s="31">
        <v>99.16</v>
      </c>
      <c r="R14" s="36">
        <v>102.44</v>
      </c>
    </row>
    <row r="15" spans="1:18" s="21" customFormat="1" ht="12" x14ac:dyDescent="0.2">
      <c r="A15" s="33" t="s">
        <v>13</v>
      </c>
      <c r="B15" s="34">
        <v>52.33</v>
      </c>
      <c r="C15" s="34">
        <v>55.51</v>
      </c>
      <c r="D15" s="34">
        <v>58.18</v>
      </c>
      <c r="E15" s="34">
        <v>60.48</v>
      </c>
      <c r="F15" s="34">
        <v>64.12</v>
      </c>
      <c r="G15" s="34">
        <v>68.73</v>
      </c>
      <c r="H15" s="34">
        <v>71.349999999999994</v>
      </c>
      <c r="I15" s="34">
        <v>72.95</v>
      </c>
      <c r="J15" s="34">
        <v>75.31</v>
      </c>
      <c r="K15" s="34">
        <v>77.72</v>
      </c>
      <c r="L15" s="34">
        <v>79.39</v>
      </c>
      <c r="M15" s="34">
        <v>81.61</v>
      </c>
      <c r="N15" s="34">
        <v>85.21</v>
      </c>
      <c r="O15" s="34">
        <v>92.54</v>
      </c>
      <c r="P15" s="34">
        <v>96.23</v>
      </c>
      <c r="Q15" s="34">
        <v>99.31</v>
      </c>
      <c r="R15" s="35">
        <v>102.71</v>
      </c>
    </row>
    <row r="16" spans="1:18" s="21" customFormat="1" ht="12" x14ac:dyDescent="0.2">
      <c r="A16" s="30" t="s">
        <v>14</v>
      </c>
      <c r="B16" s="31">
        <v>52.26</v>
      </c>
      <c r="C16" s="31">
        <v>55.49</v>
      </c>
      <c r="D16" s="31">
        <v>58.21</v>
      </c>
      <c r="E16" s="31">
        <v>60.73</v>
      </c>
      <c r="F16" s="31">
        <v>64.23</v>
      </c>
      <c r="G16" s="31">
        <v>69.06</v>
      </c>
      <c r="H16" s="31">
        <v>71.319999999999993</v>
      </c>
      <c r="I16" s="31">
        <v>72.92</v>
      </c>
      <c r="J16" s="31">
        <v>75.42</v>
      </c>
      <c r="K16" s="31">
        <v>77.7</v>
      </c>
      <c r="L16" s="31">
        <v>79.430000000000007</v>
      </c>
      <c r="M16" s="31">
        <v>81.73</v>
      </c>
      <c r="N16" s="31">
        <v>85.37</v>
      </c>
      <c r="O16" s="31">
        <v>93.02</v>
      </c>
      <c r="P16" s="31">
        <v>96.18</v>
      </c>
      <c r="Q16" s="31">
        <v>99.18</v>
      </c>
      <c r="R16" s="36">
        <v>102.94</v>
      </c>
    </row>
    <row r="17" spans="1:19" s="21" customFormat="1" ht="12" x14ac:dyDescent="0.2">
      <c r="A17" s="33" t="s">
        <v>15</v>
      </c>
      <c r="B17" s="34">
        <v>52.42</v>
      </c>
      <c r="C17" s="34">
        <v>55.51</v>
      </c>
      <c r="D17" s="34">
        <v>58.21</v>
      </c>
      <c r="E17" s="34">
        <v>60.96</v>
      </c>
      <c r="F17" s="34">
        <v>64.14</v>
      </c>
      <c r="G17" s="34">
        <v>69.19</v>
      </c>
      <c r="H17" s="34">
        <v>71.349999999999994</v>
      </c>
      <c r="I17" s="34">
        <v>73</v>
      </c>
      <c r="J17" s="34">
        <v>75.39</v>
      </c>
      <c r="K17" s="34">
        <v>77.73</v>
      </c>
      <c r="L17" s="34">
        <v>79.5</v>
      </c>
      <c r="M17" s="34">
        <v>81.900000000000006</v>
      </c>
      <c r="N17" s="34">
        <v>85.78</v>
      </c>
      <c r="O17" s="34">
        <v>92.73</v>
      </c>
      <c r="P17" s="34">
        <v>96.32</v>
      </c>
      <c r="Q17" s="34">
        <v>99.3</v>
      </c>
      <c r="R17" s="35">
        <v>103.03</v>
      </c>
    </row>
    <row r="18" spans="1:19" s="21" customFormat="1" ht="12.75" x14ac:dyDescent="0.2">
      <c r="A18" s="30" t="s">
        <v>16</v>
      </c>
      <c r="B18" s="31">
        <v>52.53</v>
      </c>
      <c r="C18" s="31">
        <v>55.67</v>
      </c>
      <c r="D18" s="31">
        <v>58.46</v>
      </c>
      <c r="E18" s="31">
        <v>61.14</v>
      </c>
      <c r="F18" s="31">
        <v>64.2</v>
      </c>
      <c r="G18" s="31">
        <v>69.06</v>
      </c>
      <c r="H18" s="31">
        <v>71.28</v>
      </c>
      <c r="I18" s="31">
        <v>72.900000000000006</v>
      </c>
      <c r="J18" s="31">
        <v>75.62</v>
      </c>
      <c r="K18" s="31">
        <v>77.959999999999994</v>
      </c>
      <c r="L18" s="31">
        <v>79.73</v>
      </c>
      <c r="M18" s="31">
        <v>82.01</v>
      </c>
      <c r="N18" s="31">
        <v>86.39</v>
      </c>
      <c r="O18" s="31">
        <v>92.68</v>
      </c>
      <c r="P18" s="31">
        <v>96.36</v>
      </c>
      <c r="Q18" s="31">
        <v>99.47</v>
      </c>
      <c r="R18" s="36">
        <v>103.26</v>
      </c>
      <c r="S18" s="37"/>
    </row>
    <row r="19" spans="1:19" s="21" customFormat="1" ht="12" x14ac:dyDescent="0.2">
      <c r="A19" s="33" t="s">
        <v>17</v>
      </c>
      <c r="B19" s="34">
        <v>52.56</v>
      </c>
      <c r="C19" s="34">
        <v>55.66</v>
      </c>
      <c r="D19" s="34">
        <v>58.6</v>
      </c>
      <c r="E19" s="34">
        <v>61.05</v>
      </c>
      <c r="F19" s="34">
        <v>64.2</v>
      </c>
      <c r="G19" s="34">
        <v>69.3</v>
      </c>
      <c r="H19" s="34">
        <v>71.19</v>
      </c>
      <c r="I19" s="34">
        <v>72.84</v>
      </c>
      <c r="J19" s="34">
        <v>75.77</v>
      </c>
      <c r="K19" s="34">
        <v>78.08</v>
      </c>
      <c r="L19" s="34">
        <v>79.52</v>
      </c>
      <c r="M19" s="34">
        <v>82.14</v>
      </c>
      <c r="N19" s="34">
        <v>86.98</v>
      </c>
      <c r="O19" s="34">
        <v>92.62</v>
      </c>
      <c r="P19" s="34">
        <v>96.37</v>
      </c>
      <c r="Q19" s="34">
        <v>99.59</v>
      </c>
      <c r="R19" s="35">
        <v>103.43</v>
      </c>
    </row>
    <row r="20" spans="1:19" s="21" customFormat="1" ht="12" x14ac:dyDescent="0.2">
      <c r="A20" s="30" t="s">
        <v>18</v>
      </c>
      <c r="B20" s="31">
        <v>52.75</v>
      </c>
      <c r="C20" s="31">
        <v>55.82</v>
      </c>
      <c r="D20" s="31">
        <v>58.66</v>
      </c>
      <c r="E20" s="31">
        <v>61.19</v>
      </c>
      <c r="F20" s="31">
        <v>64.510000000000005</v>
      </c>
      <c r="G20" s="31">
        <v>69.489999999999995</v>
      </c>
      <c r="H20" s="31">
        <v>71.14</v>
      </c>
      <c r="I20" s="31">
        <v>72.98</v>
      </c>
      <c r="J20" s="31">
        <v>75.87</v>
      </c>
      <c r="K20" s="31">
        <v>77.98</v>
      </c>
      <c r="L20" s="31">
        <v>79.349999999999994</v>
      </c>
      <c r="M20" s="31">
        <v>82.25</v>
      </c>
      <c r="N20" s="31">
        <v>87.51</v>
      </c>
      <c r="O20" s="31">
        <v>92.73</v>
      </c>
      <c r="P20" s="31">
        <v>96.55</v>
      </c>
      <c r="Q20" s="31">
        <v>99.7</v>
      </c>
      <c r="R20" s="36">
        <v>103.54</v>
      </c>
    </row>
    <row r="21" spans="1:19" s="21" customFormat="1" ht="12" x14ac:dyDescent="0.2">
      <c r="A21" s="38" t="s">
        <v>19</v>
      </c>
      <c r="B21" s="39">
        <v>53.07</v>
      </c>
      <c r="C21" s="39">
        <v>55.99</v>
      </c>
      <c r="D21" s="39">
        <v>58.7</v>
      </c>
      <c r="E21" s="39">
        <v>61.33</v>
      </c>
      <c r="F21" s="39">
        <v>64.819999999999993</v>
      </c>
      <c r="G21" s="39">
        <v>69.8</v>
      </c>
      <c r="H21" s="39">
        <v>71.2</v>
      </c>
      <c r="I21" s="39">
        <v>73.45</v>
      </c>
      <c r="J21" s="39">
        <v>76.19</v>
      </c>
      <c r="K21" s="39">
        <v>78.05</v>
      </c>
      <c r="L21" s="39">
        <v>79.56</v>
      </c>
      <c r="M21" s="39">
        <v>82.47</v>
      </c>
      <c r="N21" s="39">
        <v>88.05</v>
      </c>
      <c r="O21" s="39">
        <v>93.11</v>
      </c>
      <c r="P21" s="39">
        <v>96.92</v>
      </c>
      <c r="Q21" s="39">
        <v>100</v>
      </c>
      <c r="R21" s="40">
        <v>103.8</v>
      </c>
    </row>
    <row r="22" spans="1:19" s="21" customFormat="1" ht="12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9" s="21" customFormat="1" ht="2.1" customHeight="1" x14ac:dyDescent="0.2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</row>
    <row r="24" spans="1:19" s="44" customFormat="1" ht="17.100000000000001" customHeight="1" x14ac:dyDescent="0.25">
      <c r="A24" s="107" t="s">
        <v>38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</row>
    <row r="25" spans="1:19" s="44" customFormat="1" ht="23.1" customHeight="1" x14ac:dyDescent="0.25">
      <c r="A25" s="110" t="s">
        <v>39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2"/>
    </row>
    <row r="26" spans="1:19" s="44" customFormat="1" ht="17.100000000000001" customHeight="1" x14ac:dyDescent="0.25">
      <c r="A26" s="96" t="s">
        <v>40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8"/>
    </row>
    <row r="27" spans="1:19" s="21" customFormat="1" ht="3" customHeight="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</row>
  </sheetData>
  <mergeCells count="7">
    <mergeCell ref="A26:R26"/>
    <mergeCell ref="A1:R1"/>
    <mergeCell ref="A3:R4"/>
    <mergeCell ref="A5:R5"/>
    <mergeCell ref="A7:R7"/>
    <mergeCell ref="A24:R24"/>
    <mergeCell ref="A25:R25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IndicesIPC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2020-01-21T20:00:25Z</cp:lastPrinted>
  <dcterms:created xsi:type="dcterms:W3CDTF">2019-12-16T22:04:22Z</dcterms:created>
  <dcterms:modified xsi:type="dcterms:W3CDTF">2020-07-14T20:05:54Z</dcterms:modified>
</cp:coreProperties>
</file>