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5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theme/themeOverride6.xml" ContentType="application/vnd.openxmlformats-officedocument.themeOverrid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theme/themeOverride7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8.xml" ContentType="application/vnd.openxmlformats-officedocument.themeOverride+xml"/>
  <Override PartName="/xl/charts/chart13.xml" ContentType="application/vnd.openxmlformats-officedocument.drawingml.chart+xml"/>
  <Override PartName="/xl/theme/themeOverride9.xml" ContentType="application/vnd.openxmlformats-officedocument.themeOverride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0.xml" ContentType="application/vnd.openxmlformats-officedocument.themeOverride+xml"/>
  <Override PartName="/xl/drawings/drawing13.xml" ContentType="application/vnd.openxmlformats-officedocument.drawingml.chartshapes+xml"/>
  <Override PartName="/xl/charts/chart1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trlProps/ctrlProp3.xml" ContentType="application/vnd.ms-excel.controlproperties+xml"/>
  <Override PartName="/xl/charts/chart1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theme/themeOverride11.xml" ContentType="application/vnd.openxmlformats-officedocument.themeOverride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hartEx1.xml" ContentType="application/vnd.ms-office.chartex+xml"/>
  <Override PartName="/xl/charts/colors10.xml" ContentType="application/vnd.ms-office.chartcolorstyle+xml"/>
  <Override PartName="/xl/charts/style1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1600" windowHeight="9630" tabRatio="938" activeTab="9"/>
  </bookViews>
  <sheets>
    <sheet name="INICIO" sheetId="82" r:id="rId1"/>
    <sheet name="P01" sheetId="667" r:id="rId2"/>
    <sheet name="P002" sheetId="668" r:id="rId3"/>
    <sheet name="P02" sheetId="645" r:id="rId4"/>
    <sheet name="P05" sheetId="657" r:id="rId5"/>
    <sheet name="P03" sheetId="650" r:id="rId6"/>
    <sheet name="P04" sheetId="647" r:id="rId7"/>
    <sheet name="P06" sheetId="649" r:id="rId8"/>
    <sheet name="P07" sheetId="655" r:id="rId9"/>
    <sheet name="P08" sheetId="652" r:id="rId10"/>
    <sheet name="P10" sheetId="663" r:id="rId11"/>
    <sheet name="P11" sheetId="665" r:id="rId12"/>
    <sheet name="P12" sheetId="653" r:id="rId13"/>
    <sheet name="P13" sheetId="654" r:id="rId14"/>
  </sheets>
  <definedNames>
    <definedName name="_xlchart.v5.0" hidden="1">'P11'!$B$53</definedName>
    <definedName name="_xlchart.v5.1" hidden="1">'P11'!$B$54:$B$85</definedName>
    <definedName name="_xlchart.v5.2" hidden="1">'P11'!$D$53</definedName>
    <definedName name="_xlchart.v5.3" hidden="1">'P11'!$D$54:$D$85</definedName>
    <definedName name="_xlcn.WorksheetConnection_P11C14D471" hidden="1">'P11'!$B$54:$C$85</definedName>
    <definedName name="_xlnm.Print_Area" localSheetId="1">'P01'!$A$1:$R$108</definedName>
    <definedName name="_xlnm.Print_Area" localSheetId="3">'P02'!$A$1:$R$37</definedName>
    <definedName name="_xlnm.Print_Area" localSheetId="5">'P03'!$A$1:$Q$48</definedName>
    <definedName name="_xlnm.Print_Area" localSheetId="6">'P04'!$A$1:$Q$39</definedName>
    <definedName name="_xlnm.Print_Area" localSheetId="4">'P05'!$A$1:$R$71</definedName>
    <definedName name="_xlnm.Print_Area" localSheetId="7">'P06'!$A$1:$Q$146</definedName>
    <definedName name="_xlnm.Print_Area" localSheetId="9">'P08'!$A$1:$Q$124</definedName>
    <definedName name="_xlnm.Print_Area" localSheetId="10">'P10'!$A$1:$M$39</definedName>
    <definedName name="_xlnm.Print_Area" localSheetId="13">'P13'!$A$1:$Q$157</definedName>
  </definedNames>
  <calcPr calcId="162913"/>
  <extLst>
    <ext xmlns:x15="http://schemas.microsoft.com/office/spreadsheetml/2010/11/main" uri="{FCE2AD5D-F65C-4FA6-A056-5C36A1767C68}">
      <x15:dataModel>
        <x15:modelTables>
          <x15:modelTable id="Rango-1e2dcd18-2bf8-426b-829b-4e9afd1495b5" name="Rango" connection="WorksheetConnection_P11!$C$14:$D$47"/>
        </x15:modelTables>
      </x15:dataModel>
    </ext>
  </extLst>
</workbook>
</file>

<file path=xl/calcChain.xml><?xml version="1.0" encoding="utf-8"?>
<calcChain xmlns="http://schemas.openxmlformats.org/spreadsheetml/2006/main">
  <c r="D112" i="652" l="1"/>
  <c r="E112" i="652"/>
  <c r="F112" i="652"/>
  <c r="G112" i="652"/>
  <c r="H112" i="652"/>
  <c r="I112" i="652"/>
  <c r="J112" i="652"/>
  <c r="K112" i="652"/>
  <c r="L112" i="652"/>
  <c r="M112" i="652"/>
  <c r="N112" i="652"/>
  <c r="O112" i="652"/>
  <c r="P112" i="652"/>
  <c r="Q112" i="652"/>
  <c r="R112" i="652"/>
  <c r="S112" i="652"/>
  <c r="T112" i="652"/>
  <c r="U112" i="652"/>
  <c r="V112" i="652"/>
  <c r="W112" i="652"/>
  <c r="C112" i="652"/>
  <c r="G16" i="649" l="1"/>
  <c r="K26" i="652" l="1"/>
  <c r="U44" i="667"/>
  <c r="V44" i="667"/>
  <c r="W44" i="667"/>
  <c r="U41" i="667"/>
  <c r="V41" i="667"/>
  <c r="W41" i="667"/>
  <c r="X41" i="667"/>
  <c r="T41" i="667"/>
  <c r="D71" i="668" l="1"/>
  <c r="E71" i="668"/>
  <c r="F71" i="668"/>
  <c r="G71" i="668"/>
  <c r="H71" i="668"/>
  <c r="I71" i="668"/>
  <c r="J71" i="668"/>
  <c r="K71" i="668"/>
  <c r="L71" i="668"/>
  <c r="M71" i="668"/>
  <c r="N71" i="668"/>
  <c r="O71" i="668"/>
  <c r="P71" i="668"/>
  <c r="Q71" i="668"/>
  <c r="R71" i="668"/>
  <c r="S71" i="668"/>
  <c r="T71" i="668"/>
  <c r="U71" i="668"/>
  <c r="V71" i="668"/>
  <c r="W71" i="668"/>
  <c r="X71" i="668"/>
  <c r="C71" i="668"/>
  <c r="U40" i="667" l="1"/>
  <c r="V40" i="667"/>
  <c r="W40" i="667"/>
  <c r="U39" i="667"/>
  <c r="V39" i="667"/>
  <c r="X39" i="667"/>
  <c r="D42" i="668"/>
  <c r="E42" i="668"/>
  <c r="F42" i="668"/>
  <c r="G42" i="668"/>
  <c r="H42" i="668"/>
  <c r="I42" i="668"/>
  <c r="J42" i="668"/>
  <c r="K42" i="668"/>
  <c r="L42" i="668"/>
  <c r="M42" i="668"/>
  <c r="N42" i="668"/>
  <c r="O42" i="668"/>
  <c r="P42" i="668"/>
  <c r="Q42" i="668"/>
  <c r="R42" i="668"/>
  <c r="S42" i="668"/>
  <c r="T42" i="668"/>
  <c r="U42" i="668"/>
  <c r="V42" i="668"/>
  <c r="W42" i="668"/>
  <c r="X42" i="668"/>
  <c r="X40" i="667" s="1"/>
  <c r="C42" i="668"/>
  <c r="D12" i="668"/>
  <c r="E12" i="668"/>
  <c r="F12" i="668"/>
  <c r="G12" i="668"/>
  <c r="H12" i="668"/>
  <c r="I12" i="668"/>
  <c r="J12" i="668"/>
  <c r="K12" i="668"/>
  <c r="L12" i="668"/>
  <c r="M12" i="668"/>
  <c r="N12" i="668"/>
  <c r="O12" i="668"/>
  <c r="P12" i="668"/>
  <c r="Q12" i="668"/>
  <c r="R12" i="668"/>
  <c r="S12" i="668"/>
  <c r="T12" i="668"/>
  <c r="U12" i="668"/>
  <c r="V12" i="668"/>
  <c r="W12" i="668"/>
  <c r="W39" i="667" s="1"/>
  <c r="X12" i="668"/>
  <c r="C12" i="668"/>
  <c r="B36" i="667"/>
  <c r="U43" i="667" l="1"/>
  <c r="V43" i="667"/>
  <c r="W43" i="667"/>
  <c r="X43" i="667"/>
  <c r="D107" i="668"/>
  <c r="E107" i="668"/>
  <c r="F107" i="668"/>
  <c r="G107" i="668"/>
  <c r="H107" i="668"/>
  <c r="I107" i="668"/>
  <c r="J107" i="668"/>
  <c r="K107" i="668"/>
  <c r="L107" i="668"/>
  <c r="M107" i="668"/>
  <c r="N107" i="668"/>
  <c r="O107" i="668"/>
  <c r="P107" i="668"/>
  <c r="Q107" i="668"/>
  <c r="R107" i="668"/>
  <c r="S107" i="668"/>
  <c r="T107" i="668"/>
  <c r="U107" i="668"/>
  <c r="V107" i="668"/>
  <c r="W107" i="668"/>
  <c r="X107" i="668"/>
  <c r="C107" i="668"/>
  <c r="X122" i="652" l="1"/>
  <c r="X112" i="652"/>
  <c r="C87" i="665"/>
  <c r="D62" i="665" s="1"/>
  <c r="D83" i="665"/>
  <c r="D26" i="663"/>
  <c r="D84" i="665" l="1"/>
  <c r="D61" i="665"/>
  <c r="D60" i="665"/>
  <c r="D77" i="665"/>
  <c r="D59" i="665"/>
  <c r="D76" i="665"/>
  <c r="D86" i="665"/>
  <c r="D75" i="665"/>
  <c r="D68" i="665"/>
  <c r="D69" i="665"/>
  <c r="D54" i="665"/>
  <c r="D85" i="665"/>
  <c r="D67" i="665"/>
  <c r="D82" i="665"/>
  <c r="D74" i="665"/>
  <c r="D66" i="665"/>
  <c r="D58" i="665"/>
  <c r="D81" i="665"/>
  <c r="D73" i="665"/>
  <c r="D65" i="665"/>
  <c r="D57" i="665"/>
  <c r="D80" i="665"/>
  <c r="D72" i="665"/>
  <c r="D64" i="665"/>
  <c r="D56" i="665"/>
  <c r="D79" i="665"/>
  <c r="D71" i="665"/>
  <c r="D63" i="665"/>
  <c r="D55" i="665"/>
  <c r="D78" i="665"/>
  <c r="D70" i="665"/>
  <c r="X12" i="653"/>
  <c r="W12" i="653"/>
  <c r="D87" i="665" l="1"/>
  <c r="D126" i="653"/>
  <c r="E126" i="653"/>
  <c r="F126" i="653"/>
  <c r="G126" i="653"/>
  <c r="H126" i="653"/>
  <c r="I126" i="653"/>
  <c r="J126" i="653"/>
  <c r="K126" i="653"/>
  <c r="L126" i="653"/>
  <c r="M126" i="653"/>
  <c r="N126" i="653"/>
  <c r="O126" i="653"/>
  <c r="P126" i="653"/>
  <c r="Q126" i="653"/>
  <c r="R126" i="653"/>
  <c r="S126" i="653"/>
  <c r="T126" i="653"/>
  <c r="U126" i="653"/>
  <c r="V126" i="653"/>
  <c r="W126" i="653"/>
  <c r="X126" i="653"/>
  <c r="D100" i="653"/>
  <c r="E100" i="653"/>
  <c r="F100" i="653"/>
  <c r="G100" i="653"/>
  <c r="H100" i="653"/>
  <c r="I100" i="653"/>
  <c r="J100" i="653"/>
  <c r="K100" i="653"/>
  <c r="L100" i="653"/>
  <c r="M100" i="653"/>
  <c r="N100" i="653"/>
  <c r="O100" i="653"/>
  <c r="P100" i="653"/>
  <c r="Q100" i="653"/>
  <c r="R100" i="653"/>
  <c r="S100" i="653"/>
  <c r="T100" i="653"/>
  <c r="U100" i="653"/>
  <c r="V100" i="653"/>
  <c r="W100" i="653"/>
  <c r="X100" i="653"/>
  <c r="C87" i="653"/>
  <c r="C100" i="653"/>
  <c r="D147" i="653"/>
  <c r="E147" i="653"/>
  <c r="F147" i="653"/>
  <c r="G147" i="653"/>
  <c r="H147" i="653"/>
  <c r="I147" i="653"/>
  <c r="J147" i="653"/>
  <c r="K147" i="653"/>
  <c r="L147" i="653"/>
  <c r="M147" i="653"/>
  <c r="N147" i="653"/>
  <c r="O147" i="653"/>
  <c r="P147" i="653"/>
  <c r="Q147" i="653"/>
  <c r="R147" i="653"/>
  <c r="S147" i="653"/>
  <c r="T147" i="653"/>
  <c r="U147" i="653"/>
  <c r="V147" i="653"/>
  <c r="W147" i="653"/>
  <c r="X147" i="653"/>
  <c r="C136" i="653"/>
  <c r="D136" i="653"/>
  <c r="E136" i="653"/>
  <c r="F136" i="653"/>
  <c r="G136" i="653"/>
  <c r="H136" i="653"/>
  <c r="I136" i="653"/>
  <c r="J136" i="653"/>
  <c r="K136" i="653"/>
  <c r="L136" i="653"/>
  <c r="M136" i="653"/>
  <c r="N136" i="653"/>
  <c r="O136" i="653"/>
  <c r="P136" i="653"/>
  <c r="Q136" i="653"/>
  <c r="R136" i="653"/>
  <c r="S136" i="653"/>
  <c r="T136" i="653"/>
  <c r="U136" i="653"/>
  <c r="V136" i="653"/>
  <c r="W136" i="653"/>
  <c r="X136" i="653"/>
  <c r="C19" i="653"/>
  <c r="C17" i="653"/>
  <c r="C16" i="653"/>
  <c r="C15" i="653"/>
  <c r="C13" i="653"/>
  <c r="D12" i="653"/>
  <c r="C12" i="653"/>
  <c r="D21" i="653"/>
  <c r="E21" i="653"/>
  <c r="F21" i="653"/>
  <c r="G21" i="653"/>
  <c r="H21" i="653"/>
  <c r="I21" i="653"/>
  <c r="J21" i="653"/>
  <c r="K21" i="653"/>
  <c r="L21" i="653"/>
  <c r="M21" i="653"/>
  <c r="N21" i="653"/>
  <c r="O21" i="653"/>
  <c r="P21" i="653"/>
  <c r="Q21" i="653"/>
  <c r="R21" i="653"/>
  <c r="S21" i="653"/>
  <c r="T21" i="653"/>
  <c r="U21" i="653"/>
  <c r="V21" i="653"/>
  <c r="W21" i="653"/>
  <c r="X21" i="653"/>
  <c r="D20" i="653"/>
  <c r="E20" i="653"/>
  <c r="F20" i="653"/>
  <c r="G20" i="653"/>
  <c r="H20" i="653"/>
  <c r="I20" i="653"/>
  <c r="J20" i="653"/>
  <c r="K20" i="653"/>
  <c r="L20" i="653"/>
  <c r="M20" i="653"/>
  <c r="N20" i="653"/>
  <c r="O20" i="653"/>
  <c r="P20" i="653"/>
  <c r="Q20" i="653"/>
  <c r="R20" i="653"/>
  <c r="S20" i="653"/>
  <c r="T20" i="653"/>
  <c r="U20" i="653"/>
  <c r="V20" i="653"/>
  <c r="W20" i="653"/>
  <c r="X20" i="653"/>
  <c r="D19" i="653"/>
  <c r="E19" i="653"/>
  <c r="F19" i="653"/>
  <c r="G19" i="653"/>
  <c r="H19" i="653"/>
  <c r="I19" i="653"/>
  <c r="J19" i="653"/>
  <c r="K19" i="653"/>
  <c r="L19" i="653"/>
  <c r="M19" i="653"/>
  <c r="N19" i="653"/>
  <c r="O19" i="653"/>
  <c r="P19" i="653"/>
  <c r="Q19" i="653"/>
  <c r="R19" i="653"/>
  <c r="S19" i="653"/>
  <c r="T19" i="653"/>
  <c r="U19" i="653"/>
  <c r="V19" i="653"/>
  <c r="W19" i="653"/>
  <c r="X19" i="653"/>
  <c r="D18" i="653"/>
  <c r="E18" i="653"/>
  <c r="F18" i="653"/>
  <c r="G18" i="653"/>
  <c r="H18" i="653"/>
  <c r="I18" i="653"/>
  <c r="J18" i="653"/>
  <c r="K18" i="653"/>
  <c r="L18" i="653"/>
  <c r="M18" i="653"/>
  <c r="N18" i="653"/>
  <c r="O18" i="653"/>
  <c r="P18" i="653"/>
  <c r="Q18" i="653"/>
  <c r="R18" i="653"/>
  <c r="S18" i="653"/>
  <c r="T18" i="653"/>
  <c r="U18" i="653"/>
  <c r="V18" i="653"/>
  <c r="W18" i="653"/>
  <c r="X18" i="653"/>
  <c r="D17" i="653"/>
  <c r="E17" i="653"/>
  <c r="F17" i="653"/>
  <c r="G17" i="653"/>
  <c r="H17" i="653"/>
  <c r="I17" i="653"/>
  <c r="J17" i="653"/>
  <c r="K17" i="653"/>
  <c r="L17" i="653"/>
  <c r="M17" i="653"/>
  <c r="N17" i="653"/>
  <c r="O17" i="653"/>
  <c r="P17" i="653"/>
  <c r="Q17" i="653"/>
  <c r="R17" i="653"/>
  <c r="S17" i="653"/>
  <c r="T17" i="653"/>
  <c r="U17" i="653"/>
  <c r="V17" i="653"/>
  <c r="W17" i="653"/>
  <c r="X17" i="653"/>
  <c r="D16" i="653"/>
  <c r="E16" i="653"/>
  <c r="F16" i="653"/>
  <c r="G16" i="653"/>
  <c r="H16" i="653"/>
  <c r="I16" i="653"/>
  <c r="J16" i="653"/>
  <c r="K16" i="653"/>
  <c r="L16" i="653"/>
  <c r="M16" i="653"/>
  <c r="N16" i="653"/>
  <c r="O16" i="653"/>
  <c r="P16" i="653"/>
  <c r="Q16" i="653"/>
  <c r="R16" i="653"/>
  <c r="S16" i="653"/>
  <c r="T16" i="653"/>
  <c r="U16" i="653"/>
  <c r="V16" i="653"/>
  <c r="W16" i="653"/>
  <c r="X16" i="653"/>
  <c r="D15" i="653"/>
  <c r="E15" i="653"/>
  <c r="F15" i="653"/>
  <c r="G15" i="653"/>
  <c r="H15" i="653"/>
  <c r="I15" i="653"/>
  <c r="J15" i="653"/>
  <c r="K15" i="653"/>
  <c r="L15" i="653"/>
  <c r="M15" i="653"/>
  <c r="N15" i="653"/>
  <c r="O15" i="653"/>
  <c r="P15" i="653"/>
  <c r="Q15" i="653"/>
  <c r="R15" i="653"/>
  <c r="S15" i="653"/>
  <c r="T15" i="653"/>
  <c r="U15" i="653"/>
  <c r="V15" i="653"/>
  <c r="W15" i="653"/>
  <c r="X15" i="653"/>
  <c r="D14" i="653"/>
  <c r="E14" i="653"/>
  <c r="F14" i="653"/>
  <c r="G14" i="653"/>
  <c r="H14" i="653"/>
  <c r="I14" i="653"/>
  <c r="J14" i="653"/>
  <c r="K14" i="653"/>
  <c r="L14" i="653"/>
  <c r="M14" i="653"/>
  <c r="N14" i="653"/>
  <c r="O14" i="653"/>
  <c r="P14" i="653"/>
  <c r="Q14" i="653"/>
  <c r="R14" i="653"/>
  <c r="S14" i="653"/>
  <c r="T14" i="653"/>
  <c r="U14" i="653"/>
  <c r="V14" i="653"/>
  <c r="W14" i="653"/>
  <c r="X14" i="653"/>
  <c r="D13" i="653"/>
  <c r="E13" i="653"/>
  <c r="F13" i="653"/>
  <c r="G13" i="653"/>
  <c r="H13" i="653"/>
  <c r="I13" i="653"/>
  <c r="J13" i="653"/>
  <c r="K13" i="653"/>
  <c r="L13" i="653"/>
  <c r="M13" i="653"/>
  <c r="N13" i="653"/>
  <c r="O13" i="653"/>
  <c r="P13" i="653"/>
  <c r="Q13" i="653"/>
  <c r="R13" i="653"/>
  <c r="S13" i="653"/>
  <c r="T13" i="653"/>
  <c r="U13" i="653"/>
  <c r="V13" i="653"/>
  <c r="W13" i="653"/>
  <c r="X13" i="653"/>
  <c r="E12" i="653"/>
  <c r="F12" i="653"/>
  <c r="G12" i="653"/>
  <c r="H12" i="653"/>
  <c r="I12" i="653"/>
  <c r="J12" i="653"/>
  <c r="K12" i="653"/>
  <c r="L12" i="653"/>
  <c r="M12" i="653"/>
  <c r="N12" i="653"/>
  <c r="O12" i="653"/>
  <c r="P12" i="653"/>
  <c r="Q12" i="653"/>
  <c r="R12" i="653"/>
  <c r="S12" i="653"/>
  <c r="T12" i="653"/>
  <c r="U12" i="653"/>
  <c r="V12" i="653"/>
  <c r="X22" i="653" l="1"/>
  <c r="D155" i="654"/>
  <c r="E155" i="654"/>
  <c r="F155" i="654"/>
  <c r="G155" i="654"/>
  <c r="H155" i="654"/>
  <c r="I155" i="654"/>
  <c r="J155" i="654"/>
  <c r="K155" i="654"/>
  <c r="L155" i="654"/>
  <c r="M155" i="654"/>
  <c r="N155" i="654"/>
  <c r="O155" i="654"/>
  <c r="P155" i="654"/>
  <c r="Q155" i="654"/>
  <c r="R155" i="654"/>
  <c r="S155" i="654"/>
  <c r="T155" i="654"/>
  <c r="U155" i="654"/>
  <c r="V155" i="654"/>
  <c r="W155" i="654"/>
  <c r="X155" i="654"/>
  <c r="D133" i="654"/>
  <c r="E133" i="654"/>
  <c r="F133" i="654"/>
  <c r="G133" i="654"/>
  <c r="H133" i="654"/>
  <c r="I133" i="654"/>
  <c r="J133" i="654"/>
  <c r="K133" i="654"/>
  <c r="L133" i="654"/>
  <c r="M133" i="654"/>
  <c r="N133" i="654"/>
  <c r="O133" i="654"/>
  <c r="P133" i="654"/>
  <c r="Q133" i="654"/>
  <c r="R133" i="654"/>
  <c r="S133" i="654"/>
  <c r="T133" i="654"/>
  <c r="U133" i="654"/>
  <c r="V133" i="654"/>
  <c r="W133" i="654"/>
  <c r="X133" i="654"/>
  <c r="D125" i="654"/>
  <c r="E125" i="654"/>
  <c r="F125" i="654"/>
  <c r="G125" i="654"/>
  <c r="H125" i="654"/>
  <c r="I125" i="654"/>
  <c r="J125" i="654"/>
  <c r="K125" i="654"/>
  <c r="L125" i="654"/>
  <c r="M125" i="654"/>
  <c r="N125" i="654"/>
  <c r="O125" i="654"/>
  <c r="P125" i="654"/>
  <c r="Q125" i="654"/>
  <c r="R125" i="654"/>
  <c r="S125" i="654"/>
  <c r="T125" i="654"/>
  <c r="U125" i="654"/>
  <c r="V125" i="654"/>
  <c r="W125" i="654"/>
  <c r="X125" i="654"/>
  <c r="D115" i="654"/>
  <c r="E115" i="654"/>
  <c r="F115" i="654"/>
  <c r="G115" i="654"/>
  <c r="H115" i="654"/>
  <c r="I115" i="654"/>
  <c r="J115" i="654"/>
  <c r="K115" i="654"/>
  <c r="L115" i="654"/>
  <c r="M115" i="654"/>
  <c r="N115" i="654"/>
  <c r="O115" i="654"/>
  <c r="P115" i="654"/>
  <c r="Q115" i="654"/>
  <c r="R115" i="654"/>
  <c r="S115" i="654"/>
  <c r="T115" i="654"/>
  <c r="U115" i="654"/>
  <c r="V115" i="654"/>
  <c r="W115" i="654"/>
  <c r="X115" i="654"/>
  <c r="D105" i="654"/>
  <c r="E105" i="654"/>
  <c r="F105" i="654"/>
  <c r="G105" i="654"/>
  <c r="H105" i="654"/>
  <c r="I105" i="654"/>
  <c r="J105" i="654"/>
  <c r="K105" i="654"/>
  <c r="L105" i="654"/>
  <c r="M105" i="654"/>
  <c r="N105" i="654"/>
  <c r="O105" i="654"/>
  <c r="P105" i="654"/>
  <c r="Q105" i="654"/>
  <c r="R105" i="654"/>
  <c r="S105" i="654"/>
  <c r="T105" i="654"/>
  <c r="U105" i="654"/>
  <c r="V105" i="654"/>
  <c r="W105" i="654"/>
  <c r="X105" i="654"/>
  <c r="D89" i="654"/>
  <c r="E89" i="654"/>
  <c r="F89" i="654"/>
  <c r="G89" i="654"/>
  <c r="H89" i="654"/>
  <c r="I89" i="654"/>
  <c r="J89" i="654"/>
  <c r="K89" i="654"/>
  <c r="L89" i="654"/>
  <c r="M89" i="654"/>
  <c r="N89" i="654"/>
  <c r="O89" i="654"/>
  <c r="P89" i="654"/>
  <c r="Q89" i="654"/>
  <c r="R89" i="654"/>
  <c r="S89" i="654"/>
  <c r="T89" i="654"/>
  <c r="U89" i="654"/>
  <c r="V89" i="654"/>
  <c r="W89" i="654"/>
  <c r="X89" i="654"/>
  <c r="D76" i="654"/>
  <c r="E76" i="654"/>
  <c r="F76" i="654"/>
  <c r="G76" i="654"/>
  <c r="H76" i="654"/>
  <c r="I76" i="654"/>
  <c r="J76" i="654"/>
  <c r="K76" i="654"/>
  <c r="L76" i="654"/>
  <c r="M76" i="654"/>
  <c r="N76" i="654"/>
  <c r="O76" i="654"/>
  <c r="P76" i="654"/>
  <c r="Q76" i="654"/>
  <c r="R76" i="654"/>
  <c r="S76" i="654"/>
  <c r="T76" i="654"/>
  <c r="U76" i="654"/>
  <c r="V76" i="654"/>
  <c r="W76" i="654"/>
  <c r="X76" i="654"/>
  <c r="D65" i="654"/>
  <c r="E65" i="654"/>
  <c r="F65" i="654"/>
  <c r="G65" i="654"/>
  <c r="H65" i="654"/>
  <c r="I65" i="654"/>
  <c r="J65" i="654"/>
  <c r="K65" i="654"/>
  <c r="L65" i="654"/>
  <c r="M65" i="654"/>
  <c r="N65" i="654"/>
  <c r="O65" i="654"/>
  <c r="P65" i="654"/>
  <c r="Q65" i="654"/>
  <c r="R65" i="654"/>
  <c r="S65" i="654"/>
  <c r="T65" i="654"/>
  <c r="U65" i="654"/>
  <c r="V65" i="654"/>
  <c r="W65" i="654"/>
  <c r="X65" i="654"/>
  <c r="D49" i="654"/>
  <c r="E49" i="654"/>
  <c r="F49" i="654"/>
  <c r="G49" i="654"/>
  <c r="H49" i="654"/>
  <c r="I49" i="654"/>
  <c r="J49" i="654"/>
  <c r="K49" i="654"/>
  <c r="L49" i="654"/>
  <c r="M49" i="654"/>
  <c r="N49" i="654"/>
  <c r="O49" i="654"/>
  <c r="P49" i="654"/>
  <c r="Q49" i="654"/>
  <c r="R49" i="654"/>
  <c r="S49" i="654"/>
  <c r="T49" i="654"/>
  <c r="U49" i="654"/>
  <c r="V49" i="654"/>
  <c r="W49" i="654"/>
  <c r="X49" i="654"/>
  <c r="D42" i="654"/>
  <c r="E42" i="654"/>
  <c r="F42" i="654"/>
  <c r="G42" i="654"/>
  <c r="H42" i="654"/>
  <c r="I42" i="654"/>
  <c r="J42" i="654"/>
  <c r="K42" i="654"/>
  <c r="L42" i="654"/>
  <c r="M42" i="654"/>
  <c r="N42" i="654"/>
  <c r="O42" i="654"/>
  <c r="P42" i="654"/>
  <c r="Q42" i="654"/>
  <c r="R42" i="654"/>
  <c r="S42" i="654"/>
  <c r="T42" i="654"/>
  <c r="U42" i="654"/>
  <c r="V42" i="654"/>
  <c r="W42" i="654"/>
  <c r="X42" i="654"/>
  <c r="D34" i="654"/>
  <c r="E34" i="654"/>
  <c r="F34" i="654"/>
  <c r="G34" i="654"/>
  <c r="H34" i="654"/>
  <c r="I34" i="654"/>
  <c r="J34" i="654"/>
  <c r="K34" i="654"/>
  <c r="L34" i="654"/>
  <c r="M34" i="654"/>
  <c r="N34" i="654"/>
  <c r="O34" i="654"/>
  <c r="P34" i="654"/>
  <c r="Q34" i="654"/>
  <c r="R34" i="654"/>
  <c r="S34" i="654"/>
  <c r="T34" i="654"/>
  <c r="U34" i="654"/>
  <c r="V34" i="654"/>
  <c r="W34" i="654"/>
  <c r="X34" i="654"/>
  <c r="D25" i="654"/>
  <c r="E25" i="654"/>
  <c r="F25" i="654"/>
  <c r="G25" i="654"/>
  <c r="H25" i="654"/>
  <c r="I25" i="654"/>
  <c r="J25" i="654"/>
  <c r="K25" i="654"/>
  <c r="L25" i="654"/>
  <c r="M25" i="654"/>
  <c r="N25" i="654"/>
  <c r="O25" i="654"/>
  <c r="P25" i="654"/>
  <c r="Q25" i="654"/>
  <c r="R25" i="654"/>
  <c r="S25" i="654"/>
  <c r="T25" i="654"/>
  <c r="U25" i="654"/>
  <c r="V25" i="654"/>
  <c r="W25" i="654"/>
  <c r="X25" i="654"/>
  <c r="C25" i="654"/>
  <c r="D16" i="654"/>
  <c r="E16" i="654"/>
  <c r="F16" i="654"/>
  <c r="G16" i="654"/>
  <c r="H16" i="654"/>
  <c r="I16" i="654"/>
  <c r="J16" i="654"/>
  <c r="K16" i="654"/>
  <c r="L16" i="654"/>
  <c r="M16" i="654"/>
  <c r="N16" i="654"/>
  <c r="O16" i="654"/>
  <c r="P16" i="654"/>
  <c r="Q16" i="654"/>
  <c r="R16" i="654"/>
  <c r="S16" i="654"/>
  <c r="T16" i="654"/>
  <c r="U16" i="654"/>
  <c r="V16" i="654"/>
  <c r="W16" i="654"/>
  <c r="X16" i="654"/>
  <c r="C16" i="654"/>
  <c r="D169" i="653"/>
  <c r="E169" i="653"/>
  <c r="F169" i="653"/>
  <c r="G169" i="653"/>
  <c r="H169" i="653"/>
  <c r="I169" i="653"/>
  <c r="J169" i="653"/>
  <c r="K169" i="653"/>
  <c r="L169" i="653"/>
  <c r="M169" i="653"/>
  <c r="N169" i="653"/>
  <c r="O169" i="653"/>
  <c r="P169" i="653"/>
  <c r="Q169" i="653"/>
  <c r="R169" i="653"/>
  <c r="S169" i="653"/>
  <c r="T169" i="653"/>
  <c r="U169" i="653"/>
  <c r="V169" i="653"/>
  <c r="W169" i="653"/>
  <c r="X169" i="653"/>
  <c r="D183" i="653"/>
  <c r="E183" i="653"/>
  <c r="F183" i="653"/>
  <c r="G183" i="653"/>
  <c r="H183" i="653"/>
  <c r="I183" i="653"/>
  <c r="J183" i="653"/>
  <c r="K183" i="653"/>
  <c r="L183" i="653"/>
  <c r="M183" i="653"/>
  <c r="N183" i="653"/>
  <c r="O183" i="653"/>
  <c r="P183" i="653"/>
  <c r="Q183" i="653"/>
  <c r="R183" i="653"/>
  <c r="S183" i="653"/>
  <c r="T183" i="653"/>
  <c r="U183" i="653"/>
  <c r="V183" i="653"/>
  <c r="W183" i="653"/>
  <c r="X183" i="653"/>
  <c r="C183" i="653"/>
  <c r="T22" i="653"/>
  <c r="U22" i="653"/>
  <c r="V22" i="653"/>
  <c r="W22" i="653"/>
  <c r="D39" i="653"/>
  <c r="E39" i="653"/>
  <c r="F39" i="653"/>
  <c r="G39" i="653"/>
  <c r="H39" i="653"/>
  <c r="I39" i="653"/>
  <c r="J39" i="653"/>
  <c r="K39" i="653"/>
  <c r="L39" i="653"/>
  <c r="M39" i="653"/>
  <c r="N39" i="653"/>
  <c r="O39" i="653"/>
  <c r="P39" i="653"/>
  <c r="Q39" i="653"/>
  <c r="R39" i="653"/>
  <c r="S39" i="653"/>
  <c r="T39" i="653"/>
  <c r="U39" i="653"/>
  <c r="V39" i="653"/>
  <c r="W39" i="653"/>
  <c r="X39" i="653"/>
  <c r="C39" i="653"/>
  <c r="D50" i="653"/>
  <c r="E50" i="653"/>
  <c r="F50" i="653"/>
  <c r="G50" i="653"/>
  <c r="H50" i="653"/>
  <c r="I50" i="653"/>
  <c r="J50" i="653"/>
  <c r="K50" i="653"/>
  <c r="L50" i="653"/>
  <c r="M50" i="653"/>
  <c r="N50" i="653"/>
  <c r="O50" i="653"/>
  <c r="P50" i="653"/>
  <c r="Q50" i="653"/>
  <c r="R50" i="653"/>
  <c r="S50" i="653"/>
  <c r="T50" i="653"/>
  <c r="U50" i="653"/>
  <c r="V50" i="653"/>
  <c r="W50" i="653"/>
  <c r="X50" i="653"/>
  <c r="C50" i="653"/>
  <c r="D63" i="653"/>
  <c r="E63" i="653"/>
  <c r="F63" i="653"/>
  <c r="G63" i="653"/>
  <c r="H63" i="653"/>
  <c r="I63" i="653"/>
  <c r="J63" i="653"/>
  <c r="K63" i="653"/>
  <c r="L63" i="653"/>
  <c r="M63" i="653"/>
  <c r="N63" i="653"/>
  <c r="O63" i="653"/>
  <c r="P63" i="653"/>
  <c r="Q63" i="653"/>
  <c r="R63" i="653"/>
  <c r="S63" i="653"/>
  <c r="T63" i="653"/>
  <c r="U63" i="653"/>
  <c r="V63" i="653"/>
  <c r="W63" i="653"/>
  <c r="X63" i="653"/>
  <c r="C63" i="653"/>
  <c r="D74" i="653"/>
  <c r="E74" i="653"/>
  <c r="F74" i="653"/>
  <c r="G74" i="653"/>
  <c r="H74" i="653"/>
  <c r="I74" i="653"/>
  <c r="J74" i="653"/>
  <c r="K74" i="653"/>
  <c r="L74" i="653"/>
  <c r="M74" i="653"/>
  <c r="N74" i="653"/>
  <c r="O74" i="653"/>
  <c r="P74" i="653"/>
  <c r="Q74" i="653"/>
  <c r="R74" i="653"/>
  <c r="S74" i="653"/>
  <c r="T74" i="653"/>
  <c r="U74" i="653"/>
  <c r="V74" i="653"/>
  <c r="W74" i="653"/>
  <c r="X74" i="653"/>
  <c r="C74" i="653"/>
  <c r="D87" i="653"/>
  <c r="E87" i="653"/>
  <c r="F87" i="653"/>
  <c r="G87" i="653"/>
  <c r="H87" i="653"/>
  <c r="I87" i="653"/>
  <c r="J87" i="653"/>
  <c r="K87" i="653"/>
  <c r="L87" i="653"/>
  <c r="M87" i="653"/>
  <c r="N87" i="653"/>
  <c r="O87" i="653"/>
  <c r="P87" i="653"/>
  <c r="Q87" i="653"/>
  <c r="R87" i="653"/>
  <c r="S87" i="653"/>
  <c r="T87" i="653"/>
  <c r="U87" i="653"/>
  <c r="V87" i="653"/>
  <c r="W87" i="653"/>
  <c r="X87" i="653"/>
  <c r="D113" i="653"/>
  <c r="E113" i="653"/>
  <c r="F113" i="653"/>
  <c r="G113" i="653"/>
  <c r="H113" i="653"/>
  <c r="I113" i="653"/>
  <c r="J113" i="653"/>
  <c r="K113" i="653"/>
  <c r="L113" i="653"/>
  <c r="M113" i="653"/>
  <c r="N113" i="653"/>
  <c r="O113" i="653"/>
  <c r="P113" i="653"/>
  <c r="Q113" i="653"/>
  <c r="R113" i="653"/>
  <c r="S113" i="653"/>
  <c r="T113" i="653"/>
  <c r="U113" i="653"/>
  <c r="V113" i="653"/>
  <c r="W113" i="653"/>
  <c r="X113" i="653"/>
  <c r="C113" i="653"/>
  <c r="C126" i="653"/>
  <c r="C147" i="653"/>
  <c r="D159" i="653"/>
  <c r="E159" i="653"/>
  <c r="F159" i="653"/>
  <c r="G159" i="653"/>
  <c r="H159" i="653"/>
  <c r="I159" i="653"/>
  <c r="J159" i="653"/>
  <c r="K159" i="653"/>
  <c r="L159" i="653"/>
  <c r="M159" i="653"/>
  <c r="N159" i="653"/>
  <c r="O159" i="653"/>
  <c r="P159" i="653"/>
  <c r="Q159" i="653"/>
  <c r="R159" i="653"/>
  <c r="S159" i="653"/>
  <c r="T159" i="653"/>
  <c r="U159" i="653"/>
  <c r="V159" i="653"/>
  <c r="W159" i="653"/>
  <c r="X159" i="653"/>
  <c r="C159" i="653"/>
  <c r="C169" i="653"/>
  <c r="U41" i="655" l="1"/>
  <c r="V41" i="655"/>
  <c r="W41" i="655"/>
  <c r="X41" i="655"/>
  <c r="D38" i="655"/>
  <c r="E38" i="655"/>
  <c r="F38" i="655"/>
  <c r="G38" i="655"/>
  <c r="H38" i="655"/>
  <c r="I38" i="655"/>
  <c r="J38" i="655"/>
  <c r="K38" i="655"/>
  <c r="L38" i="655"/>
  <c r="M38" i="655"/>
  <c r="N38" i="655"/>
  <c r="O38" i="655"/>
  <c r="P38" i="655"/>
  <c r="Q38" i="655"/>
  <c r="R38" i="655"/>
  <c r="S38" i="655"/>
  <c r="T38" i="655"/>
  <c r="U38" i="655"/>
  <c r="V38" i="655"/>
  <c r="W38" i="655"/>
  <c r="X38" i="655"/>
  <c r="U123" i="652" l="1"/>
  <c r="V123" i="652"/>
  <c r="X123" i="652"/>
  <c r="U122" i="652"/>
  <c r="V122" i="652"/>
  <c r="W122" i="652"/>
  <c r="W123" i="652" s="1"/>
  <c r="U100" i="652"/>
  <c r="U101" i="652" s="1"/>
  <c r="V100" i="652"/>
  <c r="V63" i="649" s="1"/>
  <c r="V18" i="649" s="1"/>
  <c r="W100" i="652"/>
  <c r="W101" i="652" s="1"/>
  <c r="X100" i="652"/>
  <c r="X101" i="652" s="1"/>
  <c r="X65" i="649"/>
  <c r="X20" i="649" s="1"/>
  <c r="U65" i="649"/>
  <c r="U20" i="649" s="1"/>
  <c r="V65" i="649"/>
  <c r="V20" i="649" s="1"/>
  <c r="U87" i="652"/>
  <c r="U88" i="652" s="1"/>
  <c r="V87" i="652"/>
  <c r="V88" i="652" s="1"/>
  <c r="W87" i="652"/>
  <c r="W88" i="652" s="1"/>
  <c r="X87" i="652"/>
  <c r="X88" i="652" s="1"/>
  <c r="X63" i="649" l="1"/>
  <c r="X18" i="649" s="1"/>
  <c r="U63" i="649"/>
  <c r="U18" i="649" s="1"/>
  <c r="W63" i="649"/>
  <c r="W18" i="649" s="1"/>
  <c r="W65" i="649"/>
  <c r="W20" i="649" s="1"/>
  <c r="U60" i="649"/>
  <c r="U14" i="649" s="1"/>
  <c r="V101" i="652"/>
  <c r="X60" i="649"/>
  <c r="X14" i="649" s="1"/>
  <c r="W60" i="649"/>
  <c r="W14" i="649" s="1"/>
  <c r="V60" i="649"/>
  <c r="V14" i="649" s="1"/>
  <c r="U113" i="652"/>
  <c r="U66" i="649" s="1"/>
  <c r="U19" i="649" s="1"/>
  <c r="V113" i="652"/>
  <c r="V66" i="649" s="1"/>
  <c r="V19" i="649" s="1"/>
  <c r="W113" i="652"/>
  <c r="W66" i="649" s="1"/>
  <c r="W19" i="649" s="1"/>
  <c r="X113" i="652"/>
  <c r="X66" i="649" s="1"/>
  <c r="X19" i="649" s="1"/>
  <c r="U61" i="652"/>
  <c r="U62" i="649" s="1"/>
  <c r="V61" i="652"/>
  <c r="V62" i="649" s="1"/>
  <c r="W61" i="652"/>
  <c r="W62" i="649" s="1"/>
  <c r="X61" i="652"/>
  <c r="X62" i="649" s="1"/>
  <c r="U50" i="652"/>
  <c r="U110" i="649" s="1"/>
  <c r="V50" i="652"/>
  <c r="W50" i="652"/>
  <c r="W110" i="649" s="1"/>
  <c r="X50" i="652"/>
  <c r="X110" i="649" s="1"/>
  <c r="U41" i="652"/>
  <c r="U61" i="649" s="1"/>
  <c r="V41" i="652"/>
  <c r="V61" i="649" s="1"/>
  <c r="W41" i="652"/>
  <c r="W61" i="649" s="1"/>
  <c r="X41" i="652"/>
  <c r="X61" i="649" s="1"/>
  <c r="U31" i="652"/>
  <c r="U111" i="649" s="1"/>
  <c r="V31" i="652"/>
  <c r="W31" i="652"/>
  <c r="W111" i="649" s="1"/>
  <c r="X31" i="652"/>
  <c r="U25" i="652"/>
  <c r="U64" i="649" s="1"/>
  <c r="V25" i="652"/>
  <c r="V64" i="649" s="1"/>
  <c r="W25" i="652"/>
  <c r="W64" i="649" s="1"/>
  <c r="X25" i="652"/>
  <c r="X64" i="649" s="1"/>
  <c r="U18" i="652"/>
  <c r="U112" i="649" s="1"/>
  <c r="V18" i="652"/>
  <c r="W18" i="652"/>
  <c r="X18" i="652"/>
  <c r="W15" i="649" l="1"/>
  <c r="U16" i="649"/>
  <c r="U17" i="649"/>
  <c r="X17" i="649"/>
  <c r="W17" i="649"/>
  <c r="U15" i="649"/>
  <c r="U67" i="649"/>
  <c r="X26" i="652"/>
  <c r="X112" i="649"/>
  <c r="X16" i="649" s="1"/>
  <c r="X42" i="652"/>
  <c r="X111" i="649"/>
  <c r="X15" i="649" s="1"/>
  <c r="V26" i="652"/>
  <c r="V112" i="649"/>
  <c r="V16" i="649" s="1"/>
  <c r="V42" i="652"/>
  <c r="V111" i="649"/>
  <c r="V15" i="649" s="1"/>
  <c r="V62" i="652"/>
  <c r="V110" i="649"/>
  <c r="V17" i="649" s="1"/>
  <c r="V67" i="649"/>
  <c r="U113" i="649"/>
  <c r="W26" i="652"/>
  <c r="W112" i="649"/>
  <c r="W16" i="649" s="1"/>
  <c r="W67" i="649"/>
  <c r="X67" i="649"/>
  <c r="W42" i="652"/>
  <c r="U42" i="652"/>
  <c r="X62" i="652"/>
  <c r="W62" i="652"/>
  <c r="U62" i="652"/>
  <c r="U26" i="652"/>
  <c r="W21" i="649" l="1"/>
  <c r="W113" i="649"/>
  <c r="U21" i="649"/>
  <c r="V21" i="649"/>
  <c r="X21" i="649"/>
  <c r="X113" i="649"/>
  <c r="V113" i="649"/>
  <c r="D12" i="647"/>
  <c r="E12" i="647"/>
  <c r="F12" i="647"/>
  <c r="G12" i="647"/>
  <c r="H12" i="647"/>
  <c r="I12" i="647"/>
  <c r="J12" i="647"/>
  <c r="K12" i="647"/>
  <c r="L12" i="647"/>
  <c r="M12" i="647"/>
  <c r="N12" i="647"/>
  <c r="O12" i="647"/>
  <c r="P12" i="647"/>
  <c r="Q12" i="647"/>
  <c r="R12" i="647"/>
  <c r="S12" i="647"/>
  <c r="T12" i="647"/>
  <c r="U12" i="647"/>
  <c r="V12" i="647"/>
  <c r="W12" i="647"/>
  <c r="X12" i="647"/>
  <c r="V13" i="645"/>
  <c r="W13" i="645"/>
  <c r="D46" i="657"/>
  <c r="E46" i="657"/>
  <c r="F46" i="657"/>
  <c r="G46" i="657"/>
  <c r="H46" i="657"/>
  <c r="I46" i="657"/>
  <c r="J46" i="657"/>
  <c r="K46" i="657"/>
  <c r="L46" i="657"/>
  <c r="M46" i="657"/>
  <c r="N46" i="657"/>
  <c r="O46" i="657"/>
  <c r="P46" i="657"/>
  <c r="Q46" i="657"/>
  <c r="R46" i="657"/>
  <c r="S46" i="657"/>
  <c r="T46" i="657"/>
  <c r="T13" i="645" s="1"/>
  <c r="U46" i="657"/>
  <c r="U13" i="645" s="1"/>
  <c r="V46" i="657"/>
  <c r="W46" i="657"/>
  <c r="X46" i="657"/>
  <c r="X13" i="645" s="1"/>
  <c r="X15" i="650" l="1"/>
  <c r="X14" i="645" s="1"/>
  <c r="X15" i="645" s="1"/>
  <c r="X42" i="667" s="1"/>
  <c r="G162" i="668"/>
  <c r="H162" i="668"/>
  <c r="I162" i="668"/>
  <c r="J162" i="668"/>
  <c r="X44" i="667" s="1"/>
  <c r="U151" i="668"/>
  <c r="V151" i="668"/>
  <c r="W151" i="668"/>
  <c r="X151" i="668"/>
  <c r="U118" i="668"/>
  <c r="V118" i="668"/>
  <c r="W118" i="668"/>
  <c r="X118" i="668"/>
  <c r="T118" i="668"/>
  <c r="U117" i="668"/>
  <c r="V117" i="668"/>
  <c r="W117" i="668"/>
  <c r="X117" i="668"/>
  <c r="T117" i="668"/>
  <c r="U102" i="668"/>
  <c r="U108" i="668" s="1"/>
  <c r="V102" i="668"/>
  <c r="V108" i="668" s="1"/>
  <c r="W102" i="668"/>
  <c r="W108" i="668" s="1"/>
  <c r="X102" i="668"/>
  <c r="X108" i="668" s="1"/>
  <c r="X116" i="668" l="1"/>
  <c r="X119" i="668" s="1"/>
  <c r="U116" i="668"/>
  <c r="U119" i="668" s="1"/>
  <c r="W116" i="668"/>
  <c r="W119" i="668" s="1"/>
  <c r="V116" i="668"/>
  <c r="V119" i="668" s="1"/>
  <c r="V69" i="667" l="1"/>
  <c r="W69" i="667"/>
  <c r="X69" i="667"/>
  <c r="T68" i="667"/>
  <c r="S68" i="667"/>
  <c r="U68" i="667"/>
  <c r="V68" i="667"/>
  <c r="W68" i="667"/>
  <c r="X68" i="667"/>
  <c r="R68" i="667"/>
  <c r="S82" i="667" l="1"/>
  <c r="T82" i="667"/>
  <c r="T69" i="667" s="1"/>
  <c r="R82" i="667"/>
  <c r="R69" i="667" s="1"/>
  <c r="U81" i="667"/>
  <c r="V81" i="667"/>
  <c r="W81" i="667"/>
  <c r="X81" i="667"/>
  <c r="U80" i="667"/>
  <c r="V80" i="667"/>
  <c r="W80" i="667"/>
  <c r="X80" i="667"/>
  <c r="U79" i="667"/>
  <c r="V79" i="667"/>
  <c r="W79" i="667"/>
  <c r="X79" i="667"/>
  <c r="A72" i="667"/>
  <c r="D68" i="667"/>
  <c r="C68" i="667"/>
  <c r="W83" i="667" l="1"/>
  <c r="W70" i="667" s="1"/>
  <c r="V83" i="667"/>
  <c r="V70" i="667" s="1"/>
  <c r="U83" i="667"/>
  <c r="U70" i="667" s="1"/>
  <c r="W84" i="667"/>
  <c r="W71" i="667" s="1"/>
  <c r="V84" i="667"/>
  <c r="V71" i="667" s="1"/>
  <c r="U84" i="667"/>
  <c r="U71" i="667" s="1"/>
  <c r="X84" i="667"/>
  <c r="X71" i="667" s="1"/>
  <c r="X83" i="667"/>
  <c r="X70" i="667" s="1"/>
  <c r="X36" i="667"/>
  <c r="X72" i="667" l="1"/>
  <c r="W72" i="667"/>
  <c r="V72" i="667"/>
  <c r="W15" i="650"/>
  <c r="W14" i="645" s="1"/>
  <c r="W15" i="645" l="1"/>
  <c r="W42" i="667" s="1"/>
  <c r="W36" i="667" s="1"/>
  <c r="U15" i="650" l="1"/>
  <c r="U14" i="645" s="1"/>
  <c r="V15" i="650"/>
  <c r="V14" i="645" s="1"/>
  <c r="V15" i="645" s="1"/>
  <c r="V42" i="667" s="1"/>
  <c r="V36" i="667" s="1"/>
  <c r="U15" i="645" l="1"/>
  <c r="U42" i="667" s="1"/>
  <c r="U36" i="667" s="1"/>
  <c r="D118" i="668" l="1"/>
  <c r="E118" i="668"/>
  <c r="F118" i="668"/>
  <c r="G118" i="668"/>
  <c r="H118" i="668"/>
  <c r="I118" i="668"/>
  <c r="J118" i="668"/>
  <c r="K118" i="668"/>
  <c r="L118" i="668"/>
  <c r="M118" i="668"/>
  <c r="N118" i="668"/>
  <c r="O118" i="668"/>
  <c r="P118" i="668"/>
  <c r="Q118" i="668"/>
  <c r="R118" i="668"/>
  <c r="S118" i="668"/>
  <c r="C118" i="668"/>
  <c r="D117" i="668"/>
  <c r="E117" i="668"/>
  <c r="F117" i="668"/>
  <c r="G117" i="668"/>
  <c r="H117" i="668"/>
  <c r="I117" i="668"/>
  <c r="J117" i="668"/>
  <c r="K117" i="668"/>
  <c r="L117" i="668"/>
  <c r="M117" i="668"/>
  <c r="N117" i="668"/>
  <c r="O117" i="668"/>
  <c r="P117" i="668"/>
  <c r="Q117" i="668"/>
  <c r="R117" i="668"/>
  <c r="S117" i="668"/>
  <c r="C117" i="668"/>
  <c r="D102" i="668" l="1"/>
  <c r="E102" i="668"/>
  <c r="F102" i="668"/>
  <c r="G102" i="668"/>
  <c r="H102" i="668"/>
  <c r="I102" i="668"/>
  <c r="J102" i="668"/>
  <c r="K102" i="668"/>
  <c r="L102" i="668"/>
  <c r="M102" i="668"/>
  <c r="N102" i="668"/>
  <c r="O102" i="668"/>
  <c r="P102" i="668"/>
  <c r="P108" i="668" s="1"/>
  <c r="Q102" i="668"/>
  <c r="R102" i="668"/>
  <c r="S102" i="668"/>
  <c r="T102" i="668"/>
  <c r="C102" i="668"/>
  <c r="K116" i="668" l="1"/>
  <c r="K108" i="668"/>
  <c r="J116" i="668"/>
  <c r="J108" i="668"/>
  <c r="F116" i="668"/>
  <c r="F108" i="668"/>
  <c r="Q116" i="668"/>
  <c r="Q108" i="668"/>
  <c r="E116" i="668"/>
  <c r="E108" i="668"/>
  <c r="S116" i="668"/>
  <c r="S108" i="668"/>
  <c r="R116" i="668"/>
  <c r="R108" i="668"/>
  <c r="I116" i="668"/>
  <c r="I108" i="668"/>
  <c r="H116" i="668"/>
  <c r="H108" i="668"/>
  <c r="O116" i="668"/>
  <c r="O108" i="668"/>
  <c r="G116" i="668"/>
  <c r="G108" i="668"/>
  <c r="N116" i="668"/>
  <c r="N108" i="668"/>
  <c r="C116" i="668"/>
  <c r="C108" i="668"/>
  <c r="M116" i="668"/>
  <c r="M108" i="668"/>
  <c r="T116" i="668"/>
  <c r="T119" i="668" s="1"/>
  <c r="T108" i="668"/>
  <c r="L116" i="668"/>
  <c r="L108" i="668"/>
  <c r="D116" i="668"/>
  <c r="D108" i="668"/>
  <c r="P116" i="668"/>
  <c r="T41" i="655"/>
  <c r="E68" i="667"/>
  <c r="F68" i="667"/>
  <c r="G68" i="667"/>
  <c r="H68" i="667"/>
  <c r="I68" i="667"/>
  <c r="J68" i="667"/>
  <c r="K68" i="667"/>
  <c r="L68" i="667"/>
  <c r="M68" i="667"/>
  <c r="N68" i="667"/>
  <c r="O68" i="667"/>
  <c r="P68" i="667"/>
  <c r="Q68" i="667"/>
  <c r="D119" i="668" l="1"/>
  <c r="E119" i="668"/>
  <c r="F119" i="668"/>
  <c r="G119" i="668"/>
  <c r="H119" i="668"/>
  <c r="I119" i="668"/>
  <c r="J119" i="668"/>
  <c r="K119" i="668"/>
  <c r="L119" i="668"/>
  <c r="M119" i="668"/>
  <c r="N119" i="668"/>
  <c r="O119" i="668"/>
  <c r="P119" i="668"/>
  <c r="Q119" i="668"/>
  <c r="R119" i="668"/>
  <c r="S119" i="668"/>
  <c r="C119" i="668"/>
  <c r="T43" i="667"/>
  <c r="S43" i="667"/>
  <c r="R43" i="667"/>
  <c r="Q43" i="667"/>
  <c r="O43" i="667"/>
  <c r="N43" i="667"/>
  <c r="M43" i="667"/>
  <c r="L43" i="667"/>
  <c r="K43" i="667"/>
  <c r="J43" i="667"/>
  <c r="I43" i="667"/>
  <c r="H43" i="667"/>
  <c r="G43" i="667"/>
  <c r="F43" i="667"/>
  <c r="E43" i="667"/>
  <c r="D43" i="667"/>
  <c r="C43" i="667"/>
  <c r="T151" i="668"/>
  <c r="S151" i="668"/>
  <c r="R151" i="668"/>
  <c r="Q151" i="668"/>
  <c r="P151" i="668"/>
  <c r="O151" i="668"/>
  <c r="N151" i="668"/>
  <c r="M151" i="668"/>
  <c r="L151" i="668"/>
  <c r="K151" i="668"/>
  <c r="J151" i="668"/>
  <c r="I151" i="668"/>
  <c r="H151" i="668"/>
  <c r="G151" i="668"/>
  <c r="F151" i="668"/>
  <c r="E151" i="668"/>
  <c r="D151" i="668"/>
  <c r="C151" i="668"/>
  <c r="P43" i="667" l="1"/>
  <c r="D113" i="652" l="1"/>
  <c r="D66" i="649" s="1"/>
  <c r="D19" i="649" s="1"/>
  <c r="E113" i="652"/>
  <c r="E66" i="649" s="1"/>
  <c r="E19" i="649" s="1"/>
  <c r="F113" i="652"/>
  <c r="F66" i="649" s="1"/>
  <c r="F19" i="649" s="1"/>
  <c r="G113" i="652"/>
  <c r="G66" i="649" s="1"/>
  <c r="G19" i="649" s="1"/>
  <c r="H113" i="652"/>
  <c r="H66" i="649" s="1"/>
  <c r="H19" i="649" s="1"/>
  <c r="I113" i="652"/>
  <c r="I66" i="649" s="1"/>
  <c r="I19" i="649" s="1"/>
  <c r="J113" i="652"/>
  <c r="J66" i="649" s="1"/>
  <c r="J19" i="649" s="1"/>
  <c r="K113" i="652"/>
  <c r="K66" i="649" s="1"/>
  <c r="K19" i="649" s="1"/>
  <c r="L113" i="652"/>
  <c r="L66" i="649" s="1"/>
  <c r="L19" i="649" s="1"/>
  <c r="M113" i="652"/>
  <c r="M66" i="649" s="1"/>
  <c r="M19" i="649" s="1"/>
  <c r="N113" i="652"/>
  <c r="N66" i="649" s="1"/>
  <c r="N19" i="649" s="1"/>
  <c r="O113" i="652"/>
  <c r="O66" i="649" s="1"/>
  <c r="O19" i="649" s="1"/>
  <c r="P113" i="652"/>
  <c r="P66" i="649" s="1"/>
  <c r="P19" i="649" s="1"/>
  <c r="Q113" i="652"/>
  <c r="Q66" i="649" s="1"/>
  <c r="Q19" i="649" s="1"/>
  <c r="R113" i="652"/>
  <c r="R66" i="649" s="1"/>
  <c r="R19" i="649" s="1"/>
  <c r="S113" i="652"/>
  <c r="S66" i="649" s="1"/>
  <c r="S19" i="649" s="1"/>
  <c r="T113" i="652"/>
  <c r="T66" i="649" s="1"/>
  <c r="T19" i="649" s="1"/>
  <c r="C113" i="652"/>
  <c r="C66" i="649" s="1"/>
  <c r="C19" i="649" s="1"/>
  <c r="T81" i="667"/>
  <c r="F162" i="668"/>
  <c r="T40" i="667"/>
  <c r="T80" i="667" s="1"/>
  <c r="P82" i="667" l="1"/>
  <c r="D82" i="667"/>
  <c r="E82" i="667"/>
  <c r="F82" i="667"/>
  <c r="G82" i="667"/>
  <c r="H82" i="667"/>
  <c r="I82" i="667"/>
  <c r="J82" i="667"/>
  <c r="K82" i="667"/>
  <c r="L82" i="667"/>
  <c r="M82" i="667"/>
  <c r="N82" i="667"/>
  <c r="O82" i="667"/>
  <c r="Q82" i="667"/>
  <c r="S69" i="667"/>
  <c r="U82" i="667"/>
  <c r="U69" i="667" s="1"/>
  <c r="U72" i="667" s="1"/>
  <c r="C82" i="667"/>
  <c r="C69" i="667" s="1"/>
  <c r="T39" i="667" l="1"/>
  <c r="T79" i="667" s="1"/>
  <c r="T54" i="647"/>
  <c r="T83" i="667" l="1"/>
  <c r="T70" i="667" s="1"/>
  <c r="T84" i="667"/>
  <c r="T71" i="667" s="1"/>
  <c r="T44" i="667"/>
  <c r="T72" i="667" l="1"/>
  <c r="T15" i="650"/>
  <c r="T14" i="645" s="1"/>
  <c r="T122" i="652"/>
  <c r="T100" i="652"/>
  <c r="T63" i="649" s="1"/>
  <c r="T18" i="649" s="1"/>
  <c r="T87" i="652"/>
  <c r="T60" i="649" s="1"/>
  <c r="T14" i="649" s="1"/>
  <c r="T61" i="652"/>
  <c r="T62" i="649" s="1"/>
  <c r="T41" i="652"/>
  <c r="T61" i="649" s="1"/>
  <c r="T31" i="652"/>
  <c r="T111" i="649" s="1"/>
  <c r="T25" i="652"/>
  <c r="T64" i="649" s="1"/>
  <c r="T123" i="652" l="1"/>
  <c r="T65" i="649"/>
  <c r="T20" i="649" s="1"/>
  <c r="T88" i="652"/>
  <c r="T15" i="649"/>
  <c r="T42" i="652"/>
  <c r="T101" i="652"/>
  <c r="T18" i="652"/>
  <c r="T26" i="652" s="1"/>
  <c r="T50" i="652"/>
  <c r="C133" i="654"/>
  <c r="C125" i="654"/>
  <c r="C115" i="654"/>
  <c r="C105" i="654"/>
  <c r="C89" i="654"/>
  <c r="C49" i="654"/>
  <c r="T67" i="649" l="1"/>
  <c r="T62" i="652"/>
  <c r="T110" i="649"/>
  <c r="T17" i="649" s="1"/>
  <c r="T112" i="649"/>
  <c r="T15" i="645"/>
  <c r="T42" i="667" s="1"/>
  <c r="T36" i="667" s="1"/>
  <c r="T113" i="649" l="1"/>
  <c r="T16" i="649"/>
  <c r="T21" i="649" s="1"/>
  <c r="D61" i="652"/>
  <c r="D62" i="649" s="1"/>
  <c r="E61" i="652"/>
  <c r="E62" i="649" s="1"/>
  <c r="F61" i="652"/>
  <c r="F62" i="649" s="1"/>
  <c r="G61" i="652"/>
  <c r="G62" i="649" s="1"/>
  <c r="H61" i="652"/>
  <c r="H62" i="649" s="1"/>
  <c r="I61" i="652"/>
  <c r="I62" i="649" s="1"/>
  <c r="J61" i="652"/>
  <c r="J62" i="649" s="1"/>
  <c r="K61" i="652"/>
  <c r="K62" i="649" s="1"/>
  <c r="L61" i="652"/>
  <c r="L62" i="649" s="1"/>
  <c r="M61" i="652"/>
  <c r="M62" i="649" s="1"/>
  <c r="N61" i="652"/>
  <c r="N62" i="649" s="1"/>
  <c r="O61" i="652"/>
  <c r="O62" i="649" s="1"/>
  <c r="P61" i="652"/>
  <c r="P62" i="649" s="1"/>
  <c r="Q61" i="652"/>
  <c r="Q62" i="649" s="1"/>
  <c r="R61" i="652"/>
  <c r="R62" i="649" s="1"/>
  <c r="S61" i="652"/>
  <c r="S62" i="649" s="1"/>
  <c r="C61" i="652"/>
  <c r="D100" i="652"/>
  <c r="D63" i="649" s="1"/>
  <c r="D18" i="649" s="1"/>
  <c r="E100" i="652"/>
  <c r="E63" i="649" s="1"/>
  <c r="E18" i="649" s="1"/>
  <c r="F100" i="652"/>
  <c r="F63" i="649" s="1"/>
  <c r="F18" i="649" s="1"/>
  <c r="G100" i="652"/>
  <c r="G63" i="649" s="1"/>
  <c r="G18" i="649" s="1"/>
  <c r="H100" i="652"/>
  <c r="H63" i="649" s="1"/>
  <c r="H18" i="649" s="1"/>
  <c r="I100" i="652"/>
  <c r="J100" i="652"/>
  <c r="J63" i="649" s="1"/>
  <c r="J18" i="649" s="1"/>
  <c r="K100" i="652"/>
  <c r="K63" i="649" s="1"/>
  <c r="K18" i="649" s="1"/>
  <c r="L100" i="652"/>
  <c r="L63" i="649" s="1"/>
  <c r="L18" i="649" s="1"/>
  <c r="M100" i="652"/>
  <c r="M63" i="649" s="1"/>
  <c r="M18" i="649" s="1"/>
  <c r="N100" i="652"/>
  <c r="N63" i="649" s="1"/>
  <c r="N18" i="649" s="1"/>
  <c r="O100" i="652"/>
  <c r="O63" i="649" s="1"/>
  <c r="O18" i="649" s="1"/>
  <c r="P100" i="652"/>
  <c r="P63" i="649" s="1"/>
  <c r="P18" i="649" s="1"/>
  <c r="Q100" i="652"/>
  <c r="Q63" i="649" s="1"/>
  <c r="Q18" i="649" s="1"/>
  <c r="R100" i="652"/>
  <c r="R63" i="649" s="1"/>
  <c r="R18" i="649" s="1"/>
  <c r="S100" i="652"/>
  <c r="S63" i="649" s="1"/>
  <c r="S18" i="649" s="1"/>
  <c r="C100" i="652"/>
  <c r="I63" i="649"/>
  <c r="I18" i="649" s="1"/>
  <c r="F69" i="667" l="1"/>
  <c r="G69" i="667"/>
  <c r="H69" i="667"/>
  <c r="I69" i="667"/>
  <c r="J69" i="667"/>
  <c r="K69" i="667"/>
  <c r="L69" i="667"/>
  <c r="M69" i="667"/>
  <c r="N69" i="667"/>
  <c r="O69" i="667"/>
  <c r="P69" i="667"/>
  <c r="Q69" i="667"/>
  <c r="E69" i="667"/>
  <c r="D69" i="667"/>
  <c r="D162" i="668" l="1"/>
  <c r="R44" i="667" s="1"/>
  <c r="E162" i="668"/>
  <c r="S44" i="667" s="1"/>
  <c r="C162" i="668"/>
  <c r="Q44" i="667" s="1"/>
  <c r="R54" i="647" l="1"/>
  <c r="S54" i="647"/>
  <c r="R41" i="667" l="1"/>
  <c r="R81" i="667" s="1"/>
  <c r="S41" i="667"/>
  <c r="S81" i="667" s="1"/>
  <c r="R39" i="667"/>
  <c r="S39" i="667"/>
  <c r="R40" i="667"/>
  <c r="R80" i="667" s="1"/>
  <c r="S40" i="667"/>
  <c r="S80" i="667" s="1"/>
  <c r="Q39" i="667"/>
  <c r="C39" i="667"/>
  <c r="C79" i="667" s="1"/>
  <c r="Q40" i="667"/>
  <c r="Q80" i="667" s="1"/>
  <c r="R15" i="650"/>
  <c r="R14" i="645" s="1"/>
  <c r="S15" i="650"/>
  <c r="S14" i="645" s="1"/>
  <c r="Q57" i="657"/>
  <c r="Q58" i="657"/>
  <c r="Q59" i="657"/>
  <c r="Q60" i="657"/>
  <c r="Q61" i="657"/>
  <c r="Q62" i="657"/>
  <c r="Q63" i="657"/>
  <c r="Q64" i="657"/>
  <c r="Q65" i="657"/>
  <c r="Q66" i="657"/>
  <c r="Q67" i="657"/>
  <c r="Q68" i="657"/>
  <c r="Q56" i="657"/>
  <c r="Q79" i="667" l="1"/>
  <c r="Q84" i="667" s="1"/>
  <c r="R79" i="667"/>
  <c r="R84" i="667" s="1"/>
  <c r="S79" i="667"/>
  <c r="S83" i="667" s="1"/>
  <c r="S41" i="652"/>
  <c r="S61" i="649" s="1"/>
  <c r="C41" i="652"/>
  <c r="C61" i="649" s="1"/>
  <c r="P25" i="652"/>
  <c r="P64" i="649" s="1"/>
  <c r="Q25" i="652"/>
  <c r="Q64" i="649" s="1"/>
  <c r="P41" i="652"/>
  <c r="P61" i="649" s="1"/>
  <c r="Q41" i="652"/>
  <c r="Q61" i="649" s="1"/>
  <c r="P87" i="652"/>
  <c r="Q87" i="652"/>
  <c r="P101" i="652"/>
  <c r="Q101" i="652"/>
  <c r="P122" i="652"/>
  <c r="Q122" i="652"/>
  <c r="D30" i="652"/>
  <c r="E30" i="652"/>
  <c r="F30" i="652"/>
  <c r="G30" i="652"/>
  <c r="H30" i="652"/>
  <c r="I30" i="652"/>
  <c r="J30" i="652"/>
  <c r="K30" i="652"/>
  <c r="L30" i="652"/>
  <c r="M30" i="652"/>
  <c r="N30" i="652"/>
  <c r="O30" i="652"/>
  <c r="P30" i="652"/>
  <c r="P31" i="652" s="1"/>
  <c r="Q30" i="652"/>
  <c r="Q31" i="652" s="1"/>
  <c r="R30" i="652"/>
  <c r="R31" i="652" s="1"/>
  <c r="R111" i="649" s="1"/>
  <c r="I50" i="652"/>
  <c r="I110" i="649" s="1"/>
  <c r="I17" i="649" s="1"/>
  <c r="K50" i="652"/>
  <c r="K110" i="649" s="1"/>
  <c r="K17" i="649" s="1"/>
  <c r="L50" i="652"/>
  <c r="L110" i="649" s="1"/>
  <c r="L17" i="649" s="1"/>
  <c r="R122" i="652"/>
  <c r="S122" i="652"/>
  <c r="S65" i="649" s="1"/>
  <c r="S20" i="649" s="1"/>
  <c r="R101" i="652"/>
  <c r="S101" i="652"/>
  <c r="J101" i="652"/>
  <c r="N101" i="652"/>
  <c r="F101" i="652"/>
  <c r="C101" i="652"/>
  <c r="D101" i="652"/>
  <c r="E101" i="652"/>
  <c r="G101" i="652"/>
  <c r="H101" i="652"/>
  <c r="I101" i="652"/>
  <c r="K101" i="652"/>
  <c r="L101" i="652"/>
  <c r="M101" i="652"/>
  <c r="O101" i="652"/>
  <c r="R87" i="652"/>
  <c r="S87" i="652"/>
  <c r="R41" i="652"/>
  <c r="R61" i="649" s="1"/>
  <c r="S31" i="652"/>
  <c r="S111" i="649" s="1"/>
  <c r="R25" i="652"/>
  <c r="R64" i="649" s="1"/>
  <c r="S25" i="652"/>
  <c r="S64" i="649" s="1"/>
  <c r="Q22" i="653" l="1"/>
  <c r="E22" i="653"/>
  <c r="P22" i="653"/>
  <c r="L22" i="653"/>
  <c r="H22" i="653"/>
  <c r="D22" i="653"/>
  <c r="M22" i="653"/>
  <c r="S22" i="653"/>
  <c r="O22" i="653"/>
  <c r="K22" i="653"/>
  <c r="G22" i="653"/>
  <c r="I22" i="653"/>
  <c r="R22" i="653"/>
  <c r="N22" i="653"/>
  <c r="J22" i="653"/>
  <c r="F22" i="653"/>
  <c r="S15" i="649"/>
  <c r="R83" i="667"/>
  <c r="S84" i="667"/>
  <c r="S71" i="667" s="1"/>
  <c r="S123" i="652"/>
  <c r="Q123" i="652"/>
  <c r="Q65" i="649"/>
  <c r="Q20" i="649" s="1"/>
  <c r="P123" i="652"/>
  <c r="P65" i="649"/>
  <c r="P20" i="649" s="1"/>
  <c r="R123" i="652"/>
  <c r="R65" i="649"/>
  <c r="R20" i="649" s="1"/>
  <c r="P88" i="652"/>
  <c r="P60" i="649"/>
  <c r="P14" i="649" s="1"/>
  <c r="S88" i="652"/>
  <c r="S60" i="649"/>
  <c r="S14" i="649" s="1"/>
  <c r="R88" i="652"/>
  <c r="R60" i="649"/>
  <c r="R14" i="649" s="1"/>
  <c r="Q88" i="652"/>
  <c r="Q60" i="649"/>
  <c r="Q14" i="649" s="1"/>
  <c r="R15" i="649"/>
  <c r="S42" i="652"/>
  <c r="R71" i="667"/>
  <c r="S70" i="667"/>
  <c r="S72" i="667" s="1"/>
  <c r="D50" i="652"/>
  <c r="D110" i="649" s="1"/>
  <c r="D17" i="649" s="1"/>
  <c r="H50" i="652"/>
  <c r="H110" i="649" s="1"/>
  <c r="H17" i="649" s="1"/>
  <c r="P18" i="652"/>
  <c r="P26" i="652" s="1"/>
  <c r="O50" i="652"/>
  <c r="O110" i="649" s="1"/>
  <c r="O17" i="649" s="1"/>
  <c r="G50" i="652"/>
  <c r="G110" i="649" s="1"/>
  <c r="G17" i="649" s="1"/>
  <c r="N50" i="652"/>
  <c r="N110" i="649" s="1"/>
  <c r="N17" i="649" s="1"/>
  <c r="F50" i="652"/>
  <c r="F110" i="649" s="1"/>
  <c r="F17" i="649" s="1"/>
  <c r="R50" i="652"/>
  <c r="R110" i="649" s="1"/>
  <c r="R17" i="649" s="1"/>
  <c r="Q18" i="652"/>
  <c r="Q26" i="652" s="1"/>
  <c r="P50" i="652"/>
  <c r="P110" i="649" s="1"/>
  <c r="P17" i="649" s="1"/>
  <c r="Q50" i="652"/>
  <c r="Q110" i="649" s="1"/>
  <c r="Q17" i="649" s="1"/>
  <c r="Q42" i="652"/>
  <c r="Q111" i="649"/>
  <c r="Q15" i="649" s="1"/>
  <c r="J50" i="652"/>
  <c r="J110" i="649" s="1"/>
  <c r="J17" i="649" s="1"/>
  <c r="P42" i="652"/>
  <c r="P111" i="649"/>
  <c r="P15" i="649" s="1"/>
  <c r="S50" i="652"/>
  <c r="S110" i="649" s="1"/>
  <c r="S17" i="649" s="1"/>
  <c r="M50" i="652"/>
  <c r="M110" i="649" s="1"/>
  <c r="M17" i="649" s="1"/>
  <c r="E50" i="652"/>
  <c r="E110" i="649" s="1"/>
  <c r="E17" i="649" s="1"/>
  <c r="R70" i="667"/>
  <c r="R42" i="652"/>
  <c r="S67" i="649" l="1"/>
  <c r="R72" i="667"/>
  <c r="Q67" i="649"/>
  <c r="P67" i="649"/>
  <c r="R67" i="649"/>
  <c r="S62" i="652"/>
  <c r="P112" i="649"/>
  <c r="P16" i="649" s="1"/>
  <c r="P21" i="649" s="1"/>
  <c r="R62" i="652"/>
  <c r="Q62" i="652"/>
  <c r="P62" i="652"/>
  <c r="Q112" i="649"/>
  <c r="Q16" i="649" s="1"/>
  <c r="Q21" i="649" s="1"/>
  <c r="C21" i="653"/>
  <c r="C18" i="653"/>
  <c r="C30" i="652" s="1"/>
  <c r="C20" i="653"/>
  <c r="C14" i="653"/>
  <c r="R41" i="655"/>
  <c r="S41" i="655"/>
  <c r="B41" i="655"/>
  <c r="C22" i="653" l="1"/>
  <c r="P113" i="649"/>
  <c r="Q113" i="649"/>
  <c r="R13" i="645"/>
  <c r="C50" i="652"/>
  <c r="C110" i="649" s="1"/>
  <c r="R18" i="652"/>
  <c r="R26" i="652" s="1"/>
  <c r="S18" i="652"/>
  <c r="S26" i="652" s="1"/>
  <c r="S64" i="657" l="1"/>
  <c r="S13" i="645"/>
  <c r="R15" i="645"/>
  <c r="R42" i="667" s="1"/>
  <c r="R36" i="667" s="1"/>
  <c r="S62" i="657"/>
  <c r="S58" i="657"/>
  <c r="S67" i="657"/>
  <c r="S63" i="657"/>
  <c r="S68" i="657"/>
  <c r="S57" i="657"/>
  <c r="S65" i="657"/>
  <c r="S60" i="657"/>
  <c r="S59" i="657"/>
  <c r="S61" i="657"/>
  <c r="R112" i="649"/>
  <c r="R16" i="649" s="1"/>
  <c r="R21" i="649" s="1"/>
  <c r="S66" i="657"/>
  <c r="S56" i="657"/>
  <c r="S112" i="649"/>
  <c r="S16" i="649" s="1"/>
  <c r="S21" i="649" s="1"/>
  <c r="C63" i="649"/>
  <c r="C18" i="649" s="1"/>
  <c r="D87" i="652"/>
  <c r="D60" i="649" s="1"/>
  <c r="D14" i="649" s="1"/>
  <c r="E87" i="652"/>
  <c r="E60" i="649" s="1"/>
  <c r="E14" i="649" s="1"/>
  <c r="F87" i="652"/>
  <c r="F60" i="649" s="1"/>
  <c r="F14" i="649" s="1"/>
  <c r="G87" i="652"/>
  <c r="G60" i="649" s="1"/>
  <c r="G14" i="649" s="1"/>
  <c r="H87" i="652"/>
  <c r="H60" i="649" s="1"/>
  <c r="H14" i="649" s="1"/>
  <c r="I87" i="652"/>
  <c r="I60" i="649" s="1"/>
  <c r="I14" i="649" s="1"/>
  <c r="J87" i="652"/>
  <c r="J60" i="649" s="1"/>
  <c r="J14" i="649" s="1"/>
  <c r="K87" i="652"/>
  <c r="K60" i="649" s="1"/>
  <c r="K14" i="649" s="1"/>
  <c r="L87" i="652"/>
  <c r="L60" i="649" s="1"/>
  <c r="L14" i="649" s="1"/>
  <c r="M87" i="652"/>
  <c r="M60" i="649" s="1"/>
  <c r="M14" i="649" s="1"/>
  <c r="N87" i="652"/>
  <c r="N60" i="649" s="1"/>
  <c r="N14" i="649" s="1"/>
  <c r="O87" i="652"/>
  <c r="O60" i="649" s="1"/>
  <c r="O14" i="649" s="1"/>
  <c r="C87" i="652"/>
  <c r="C60" i="649" s="1"/>
  <c r="C14" i="649" s="1"/>
  <c r="S15" i="645" l="1"/>
  <c r="S42" i="667" s="1"/>
  <c r="S36" i="667" s="1"/>
  <c r="R113" i="649"/>
  <c r="S113" i="649"/>
  <c r="C41" i="655"/>
  <c r="D41" i="655"/>
  <c r="E41" i="655"/>
  <c r="F41" i="655"/>
  <c r="G41" i="655"/>
  <c r="H41" i="655"/>
  <c r="I41" i="655"/>
  <c r="J41" i="655"/>
  <c r="K41" i="655"/>
  <c r="L41" i="655"/>
  <c r="M41" i="655"/>
  <c r="N41" i="655"/>
  <c r="O41" i="655"/>
  <c r="P41" i="655"/>
  <c r="Q41" i="655"/>
  <c r="Q41" i="667" l="1"/>
  <c r="Q81" i="667" s="1"/>
  <c r="P41" i="667"/>
  <c r="O41" i="667"/>
  <c r="N41" i="667"/>
  <c r="J41" i="667"/>
  <c r="I41" i="667"/>
  <c r="F41" i="667"/>
  <c r="C41" i="667"/>
  <c r="C81" i="667" s="1"/>
  <c r="P40" i="667"/>
  <c r="P80" i="667" s="1"/>
  <c r="O40" i="667"/>
  <c r="O80" i="667" s="1"/>
  <c r="N40" i="667"/>
  <c r="N80" i="667" s="1"/>
  <c r="M40" i="667"/>
  <c r="M80" i="667" s="1"/>
  <c r="L40" i="667"/>
  <c r="L80" i="667" s="1"/>
  <c r="K40" i="667"/>
  <c r="K80" i="667" s="1"/>
  <c r="J40" i="667"/>
  <c r="J80" i="667" s="1"/>
  <c r="I40" i="667"/>
  <c r="I80" i="667" s="1"/>
  <c r="H40" i="667"/>
  <c r="H80" i="667" s="1"/>
  <c r="G40" i="667"/>
  <c r="G80" i="667" s="1"/>
  <c r="F40" i="667"/>
  <c r="F80" i="667" s="1"/>
  <c r="E40" i="667"/>
  <c r="E80" i="667" s="1"/>
  <c r="D40" i="667"/>
  <c r="D80" i="667" s="1"/>
  <c r="C40" i="667"/>
  <c r="C80" i="667" s="1"/>
  <c r="P39" i="667"/>
  <c r="P79" i="667" s="1"/>
  <c r="O39" i="667"/>
  <c r="O79" i="667" s="1"/>
  <c r="N39" i="667"/>
  <c r="N79" i="667" s="1"/>
  <c r="M39" i="667"/>
  <c r="M79" i="667" s="1"/>
  <c r="L39" i="667"/>
  <c r="L79" i="667" s="1"/>
  <c r="K39" i="667"/>
  <c r="J39" i="667"/>
  <c r="I39" i="667"/>
  <c r="I79" i="667" s="1"/>
  <c r="H39" i="667"/>
  <c r="H79" i="667" s="1"/>
  <c r="G39" i="667"/>
  <c r="G79" i="667" s="1"/>
  <c r="F39" i="667"/>
  <c r="F79" i="667" s="1"/>
  <c r="E39" i="667"/>
  <c r="E79" i="667" s="1"/>
  <c r="D39" i="667"/>
  <c r="D79" i="667" s="1"/>
  <c r="K41" i="667" l="1"/>
  <c r="K81" i="667" s="1"/>
  <c r="D41" i="667"/>
  <c r="D81" i="667" s="1"/>
  <c r="D83" i="667" s="1"/>
  <c r="D70" i="667" s="1"/>
  <c r="L41" i="667"/>
  <c r="L81" i="667" s="1"/>
  <c r="L83" i="667" s="1"/>
  <c r="L70" i="667" s="1"/>
  <c r="E41" i="667"/>
  <c r="E81" i="667" s="1"/>
  <c r="E83" i="667" s="1"/>
  <c r="E70" i="667" s="1"/>
  <c r="M41" i="667"/>
  <c r="M81" i="667" s="1"/>
  <c r="M83" i="667" s="1"/>
  <c r="M70" i="667" s="1"/>
  <c r="G41" i="667"/>
  <c r="G81" i="667" s="1"/>
  <c r="G83" i="667" s="1"/>
  <c r="G70" i="667" s="1"/>
  <c r="I81" i="667"/>
  <c r="I83" i="667" s="1"/>
  <c r="I70" i="667" s="1"/>
  <c r="H41" i="667"/>
  <c r="H81" i="667" s="1"/>
  <c r="H83" i="667" s="1"/>
  <c r="H70" i="667" s="1"/>
  <c r="G84" i="667"/>
  <c r="G71" i="667" s="1"/>
  <c r="O84" i="667"/>
  <c r="O71" i="667" s="1"/>
  <c r="H84" i="667"/>
  <c r="H71" i="667" s="1"/>
  <c r="P84" i="667"/>
  <c r="P71" i="667" s="1"/>
  <c r="F84" i="667"/>
  <c r="F71" i="667" s="1"/>
  <c r="N84" i="667"/>
  <c r="N71" i="667" s="1"/>
  <c r="I84" i="667"/>
  <c r="I71" i="667" s="1"/>
  <c r="I72" i="667" s="1"/>
  <c r="J79" i="667"/>
  <c r="J84" i="667" s="1"/>
  <c r="J71" i="667" s="1"/>
  <c r="D84" i="667"/>
  <c r="D71" i="667" s="1"/>
  <c r="L84" i="667"/>
  <c r="L71" i="667" s="1"/>
  <c r="K79" i="667"/>
  <c r="K84" i="667" s="1"/>
  <c r="K71" i="667" s="1"/>
  <c r="E84" i="667"/>
  <c r="E71" i="667" s="1"/>
  <c r="E72" i="667" s="1"/>
  <c r="M84" i="667"/>
  <c r="M71" i="667" s="1"/>
  <c r="C84" i="667"/>
  <c r="C71" i="667" s="1"/>
  <c r="P81" i="667"/>
  <c r="P83" i="667" s="1"/>
  <c r="P70" i="667" s="1"/>
  <c r="O81" i="667"/>
  <c r="O83" i="667" s="1"/>
  <c r="O70" i="667" s="1"/>
  <c r="O72" i="667" s="1"/>
  <c r="Q83" i="667"/>
  <c r="Q70" i="667" s="1"/>
  <c r="F81" i="667"/>
  <c r="F83" i="667" s="1"/>
  <c r="F70" i="667" s="1"/>
  <c r="J81" i="667"/>
  <c r="N81" i="667"/>
  <c r="N83" i="667" s="1"/>
  <c r="N70" i="667" s="1"/>
  <c r="Q71" i="667"/>
  <c r="L72" i="667" l="1"/>
  <c r="D72" i="667"/>
  <c r="H72" i="667"/>
  <c r="F72" i="667"/>
  <c r="G72" i="667"/>
  <c r="N72" i="667"/>
  <c r="Q72" i="667"/>
  <c r="M72" i="667"/>
  <c r="P72" i="667"/>
  <c r="K83" i="667"/>
  <c r="K70" i="667" s="1"/>
  <c r="K72" i="667" s="1"/>
  <c r="J83" i="667"/>
  <c r="J70" i="667" s="1"/>
  <c r="J72" i="667" s="1"/>
  <c r="C83" i="667"/>
  <c r="C70" i="667" s="1"/>
  <c r="C72" i="667" s="1"/>
  <c r="C38" i="655" l="1"/>
  <c r="Q15" i="650" l="1"/>
  <c r="Q14" i="645" s="1"/>
  <c r="P15" i="650" l="1"/>
  <c r="P14" i="645" s="1"/>
  <c r="C155" i="654" l="1"/>
  <c r="C76" i="654"/>
  <c r="C65" i="654"/>
  <c r="C42" i="654"/>
  <c r="C34" i="654"/>
  <c r="O122" i="652" l="1"/>
  <c r="O65" i="649" s="1"/>
  <c r="O20" i="649" s="1"/>
  <c r="N122" i="652"/>
  <c r="N65" i="649" s="1"/>
  <c r="N20" i="649" s="1"/>
  <c r="M122" i="652"/>
  <c r="M65" i="649" s="1"/>
  <c r="M20" i="649" s="1"/>
  <c r="L122" i="652"/>
  <c r="L65" i="649" s="1"/>
  <c r="L20" i="649" s="1"/>
  <c r="K122" i="652"/>
  <c r="K65" i="649" s="1"/>
  <c r="K20" i="649" s="1"/>
  <c r="J122" i="652"/>
  <c r="J65" i="649" s="1"/>
  <c r="J20" i="649" s="1"/>
  <c r="I122" i="652"/>
  <c r="I65" i="649" s="1"/>
  <c r="I20" i="649" s="1"/>
  <c r="H122" i="652"/>
  <c r="H65" i="649" s="1"/>
  <c r="H20" i="649" s="1"/>
  <c r="G122" i="652"/>
  <c r="G65" i="649" s="1"/>
  <c r="G20" i="649" s="1"/>
  <c r="F122" i="652"/>
  <c r="F65" i="649" s="1"/>
  <c r="F20" i="649" s="1"/>
  <c r="E122" i="652"/>
  <c r="E65" i="649" s="1"/>
  <c r="E20" i="649" s="1"/>
  <c r="D122" i="652"/>
  <c r="D65" i="649" s="1"/>
  <c r="D20" i="649" s="1"/>
  <c r="C122" i="652"/>
  <c r="O88" i="652"/>
  <c r="N88" i="652"/>
  <c r="M88" i="652"/>
  <c r="L88" i="652"/>
  <c r="K88" i="652"/>
  <c r="J88" i="652"/>
  <c r="I88" i="652"/>
  <c r="H88" i="652"/>
  <c r="G88" i="652"/>
  <c r="F88" i="652"/>
  <c r="E88" i="652"/>
  <c r="D88" i="652"/>
  <c r="C88" i="652"/>
  <c r="C62" i="649"/>
  <c r="C17" i="649" s="1"/>
  <c r="O62" i="652"/>
  <c r="N62" i="652"/>
  <c r="M62" i="652"/>
  <c r="L62" i="652"/>
  <c r="K62" i="652"/>
  <c r="J62" i="652"/>
  <c r="I62" i="652"/>
  <c r="H62" i="652"/>
  <c r="G62" i="652"/>
  <c r="F62" i="652"/>
  <c r="E62" i="652"/>
  <c r="D62" i="652"/>
  <c r="C62" i="652"/>
  <c r="O41" i="652"/>
  <c r="O61" i="649" s="1"/>
  <c r="N41" i="652"/>
  <c r="N61" i="649" s="1"/>
  <c r="M41" i="652"/>
  <c r="M61" i="649" s="1"/>
  <c r="L41" i="652"/>
  <c r="L61" i="649" s="1"/>
  <c r="K41" i="652"/>
  <c r="K61" i="649" s="1"/>
  <c r="J41" i="652"/>
  <c r="J61" i="649" s="1"/>
  <c r="I41" i="652"/>
  <c r="I61" i="649" s="1"/>
  <c r="H41" i="652"/>
  <c r="H61" i="649" s="1"/>
  <c r="G41" i="652"/>
  <c r="G61" i="649" s="1"/>
  <c r="F41" i="652"/>
  <c r="F61" i="649" s="1"/>
  <c r="E41" i="652"/>
  <c r="E61" i="649" s="1"/>
  <c r="D41" i="652"/>
  <c r="D61" i="649" s="1"/>
  <c r="O31" i="652"/>
  <c r="O111" i="649" s="1"/>
  <c r="N31" i="652"/>
  <c r="N111" i="649" s="1"/>
  <c r="M31" i="652"/>
  <c r="M111" i="649" s="1"/>
  <c r="L31" i="652"/>
  <c r="L111" i="649" s="1"/>
  <c r="K31" i="652"/>
  <c r="K111" i="649" s="1"/>
  <c r="J31" i="652"/>
  <c r="J111" i="649" s="1"/>
  <c r="I31" i="652"/>
  <c r="I111" i="649" s="1"/>
  <c r="H31" i="652"/>
  <c r="H111" i="649" s="1"/>
  <c r="G31" i="652"/>
  <c r="G111" i="649" s="1"/>
  <c r="F31" i="652"/>
  <c r="F111" i="649" s="1"/>
  <c r="E31" i="652"/>
  <c r="E111" i="649" s="1"/>
  <c r="D31" i="652"/>
  <c r="D111" i="649" s="1"/>
  <c r="C31" i="652"/>
  <c r="O25" i="652"/>
  <c r="O64" i="649" s="1"/>
  <c r="N25" i="652"/>
  <c r="N64" i="649" s="1"/>
  <c r="M25" i="652"/>
  <c r="M64" i="649" s="1"/>
  <c r="L25" i="652"/>
  <c r="L64" i="649" s="1"/>
  <c r="K25" i="652"/>
  <c r="K64" i="649" s="1"/>
  <c r="J25" i="652"/>
  <c r="J64" i="649" s="1"/>
  <c r="I25" i="652"/>
  <c r="I64" i="649" s="1"/>
  <c r="H25" i="652"/>
  <c r="H64" i="649" s="1"/>
  <c r="G25" i="652"/>
  <c r="G64" i="649" s="1"/>
  <c r="F25" i="652"/>
  <c r="F64" i="649" s="1"/>
  <c r="E25" i="652"/>
  <c r="E64" i="649" s="1"/>
  <c r="D25" i="652"/>
  <c r="D64" i="649" s="1"/>
  <c r="C25" i="652"/>
  <c r="C64" i="649" s="1"/>
  <c r="O18" i="652"/>
  <c r="N18" i="652"/>
  <c r="M18" i="652"/>
  <c r="L18" i="652"/>
  <c r="K18" i="652"/>
  <c r="J18" i="652"/>
  <c r="I18" i="652"/>
  <c r="H18" i="652"/>
  <c r="G18" i="652"/>
  <c r="F18" i="652"/>
  <c r="E18" i="652"/>
  <c r="D18" i="652"/>
  <c r="C18" i="652"/>
  <c r="J15" i="649" l="1"/>
  <c r="K15" i="649"/>
  <c r="I15" i="649"/>
  <c r="F67" i="649"/>
  <c r="N67" i="649"/>
  <c r="H15" i="649"/>
  <c r="N112" i="649"/>
  <c r="N16" i="649" s="1"/>
  <c r="N26" i="652"/>
  <c r="C112" i="649"/>
  <c r="C16" i="649" s="1"/>
  <c r="C26" i="652"/>
  <c r="G112" i="649"/>
  <c r="G26" i="652"/>
  <c r="K112" i="649"/>
  <c r="K16" i="649" s="1"/>
  <c r="O112" i="649"/>
  <c r="O16" i="649" s="1"/>
  <c r="O26" i="652"/>
  <c r="F112" i="649"/>
  <c r="F113" i="649" s="1"/>
  <c r="F26" i="652"/>
  <c r="D112" i="649"/>
  <c r="D16" i="649" s="1"/>
  <c r="D26" i="652"/>
  <c r="H112" i="649"/>
  <c r="H113" i="649" s="1"/>
  <c r="H26" i="652"/>
  <c r="L112" i="649"/>
  <c r="L16" i="649" s="1"/>
  <c r="L26" i="652"/>
  <c r="J112" i="649"/>
  <c r="J16" i="649" s="1"/>
  <c r="J21" i="649" s="1"/>
  <c r="J26" i="652"/>
  <c r="E112" i="649"/>
  <c r="E16" i="649" s="1"/>
  <c r="E26" i="652"/>
  <c r="I112" i="649"/>
  <c r="I113" i="649" s="1"/>
  <c r="I26" i="652"/>
  <c r="M112" i="649"/>
  <c r="M16" i="649" s="1"/>
  <c r="M26" i="652"/>
  <c r="E67" i="649"/>
  <c r="M67" i="649"/>
  <c r="F15" i="649"/>
  <c r="N15" i="649"/>
  <c r="K67" i="649"/>
  <c r="H67" i="649"/>
  <c r="I67" i="649"/>
  <c r="J67" i="649"/>
  <c r="G67" i="649"/>
  <c r="O67" i="649"/>
  <c r="D15" i="649"/>
  <c r="L15" i="649"/>
  <c r="E15" i="649"/>
  <c r="M15" i="649"/>
  <c r="D67" i="649"/>
  <c r="L67" i="649"/>
  <c r="G15" i="649"/>
  <c r="O15" i="649"/>
  <c r="C111" i="649"/>
  <c r="C42" i="652"/>
  <c r="F123" i="652"/>
  <c r="J123" i="652"/>
  <c r="N123" i="652"/>
  <c r="C123" i="652"/>
  <c r="C65" i="649"/>
  <c r="C20" i="649" s="1"/>
  <c r="G123" i="652"/>
  <c r="K123" i="652"/>
  <c r="O123" i="652"/>
  <c r="D123" i="652"/>
  <c r="H123" i="652"/>
  <c r="L123" i="652"/>
  <c r="E123" i="652"/>
  <c r="I123" i="652"/>
  <c r="M123" i="652"/>
  <c r="F13" i="645"/>
  <c r="N13" i="645"/>
  <c r="J13" i="645"/>
  <c r="D13" i="645"/>
  <c r="H13" i="645"/>
  <c r="L13" i="645"/>
  <c r="E13" i="645"/>
  <c r="I13" i="645"/>
  <c r="M13" i="645"/>
  <c r="C46" i="657"/>
  <c r="C13" i="645" s="1"/>
  <c r="G13" i="645"/>
  <c r="K13" i="645"/>
  <c r="O13" i="645"/>
  <c r="H42" i="652"/>
  <c r="D42" i="652"/>
  <c r="L42" i="652"/>
  <c r="E42" i="652"/>
  <c r="I42" i="652"/>
  <c r="M42" i="652"/>
  <c r="F42" i="652"/>
  <c r="J42" i="652"/>
  <c r="N42" i="652"/>
  <c r="G42" i="652"/>
  <c r="K42" i="652"/>
  <c r="O42" i="652"/>
  <c r="D54" i="647"/>
  <c r="E54" i="647"/>
  <c r="F54" i="647"/>
  <c r="G54" i="647"/>
  <c r="H54" i="647"/>
  <c r="I54" i="647"/>
  <c r="J54" i="647"/>
  <c r="K54" i="647"/>
  <c r="L54" i="647"/>
  <c r="M54" i="647"/>
  <c r="N54" i="647"/>
  <c r="O54" i="647"/>
  <c r="P54" i="647"/>
  <c r="Q54" i="647"/>
  <c r="C54" i="647"/>
  <c r="C12" i="647"/>
  <c r="O113" i="649" l="1"/>
  <c r="M113" i="649"/>
  <c r="G113" i="649"/>
  <c r="L113" i="649"/>
  <c r="K21" i="649"/>
  <c r="D113" i="649"/>
  <c r="F16" i="649"/>
  <c r="F21" i="649" s="1"/>
  <c r="H16" i="649"/>
  <c r="H21" i="649" s="1"/>
  <c r="E113" i="649"/>
  <c r="N113" i="649"/>
  <c r="K113" i="649"/>
  <c r="I16" i="649"/>
  <c r="I21" i="649" s="1"/>
  <c r="J113" i="649"/>
  <c r="L21" i="649"/>
  <c r="D21" i="649"/>
  <c r="C67" i="649"/>
  <c r="E21" i="649"/>
  <c r="N21" i="649"/>
  <c r="G21" i="649"/>
  <c r="O21" i="649"/>
  <c r="M21" i="649"/>
  <c r="P13" i="645"/>
  <c r="R62" i="657"/>
  <c r="Q13" i="645"/>
  <c r="C113" i="649"/>
  <c r="C15" i="649"/>
  <c r="C21" i="649" s="1"/>
  <c r="R65" i="657"/>
  <c r="R57" i="657"/>
  <c r="R66" i="657"/>
  <c r="R67" i="657"/>
  <c r="R68" i="657"/>
  <c r="R56" i="657"/>
  <c r="R60" i="657"/>
  <c r="R58" i="657"/>
  <c r="R64" i="657"/>
  <c r="R61" i="657"/>
  <c r="R63" i="657"/>
  <c r="R59" i="657"/>
  <c r="Q15" i="645" l="1"/>
  <c r="Q42" i="667" s="1"/>
  <c r="Q36" i="667" s="1"/>
  <c r="P15" i="645"/>
  <c r="P42" i="667" s="1"/>
  <c r="P36" i="667" s="1"/>
  <c r="D15" i="650"/>
  <c r="D14" i="645" s="1"/>
  <c r="E15" i="650"/>
  <c r="E14" i="645" s="1"/>
  <c r="F15" i="650"/>
  <c r="F14" i="645" s="1"/>
  <c r="G15" i="650"/>
  <c r="G14" i="645" s="1"/>
  <c r="H15" i="650"/>
  <c r="H14" i="645" s="1"/>
  <c r="I15" i="650"/>
  <c r="I14" i="645" s="1"/>
  <c r="J15" i="650"/>
  <c r="J14" i="645" s="1"/>
  <c r="K15" i="650"/>
  <c r="K14" i="645" s="1"/>
  <c r="L15" i="650"/>
  <c r="L14" i="645" s="1"/>
  <c r="M15" i="650"/>
  <c r="M14" i="645" s="1"/>
  <c r="N15" i="650"/>
  <c r="N14" i="645" s="1"/>
  <c r="O15" i="650"/>
  <c r="O14" i="645" s="1"/>
  <c r="C15" i="650"/>
  <c r="C14" i="645" l="1"/>
  <c r="G15" i="645"/>
  <c r="F15" i="645"/>
  <c r="F42" i="667" s="1"/>
  <c r="F36" i="667" s="1"/>
  <c r="E15" i="645"/>
  <c r="N15" i="645" l="1"/>
  <c r="N42" i="667" s="1"/>
  <c r="N36" i="667" s="1"/>
  <c r="C15" i="645"/>
  <c r="C42" i="667" s="1"/>
  <c r="C36" i="667" s="1"/>
  <c r="E42" i="667"/>
  <c r="E36" i="667" s="1"/>
  <c r="G42" i="667"/>
  <c r="G36" i="667" s="1"/>
  <c r="I15" i="645"/>
  <c r="I42" i="667" s="1"/>
  <c r="I36" i="667" s="1"/>
  <c r="J15" i="645"/>
  <c r="J42" i="667" s="1"/>
  <c r="J36" i="667" s="1"/>
  <c r="M15" i="645"/>
  <c r="K15" i="645"/>
  <c r="K42" i="667" s="1"/>
  <c r="K36" i="667" s="1"/>
  <c r="O15" i="645"/>
  <c r="O42" i="667" s="1"/>
  <c r="O36" i="667" s="1"/>
  <c r="D15" i="645"/>
  <c r="H15" i="645"/>
  <c r="L15" i="645"/>
  <c r="H42" i="667" l="1"/>
  <c r="H36" i="667" s="1"/>
  <c r="M42" i="667"/>
  <c r="M36" i="667" s="1"/>
  <c r="L42" i="667"/>
  <c r="L36" i="667" s="1"/>
  <c r="D42" i="667"/>
  <c r="D36" i="667" s="1"/>
</calcChain>
</file>

<file path=xl/connections.xml><?xml version="1.0" encoding="utf-8"?>
<connections xmlns="http://schemas.openxmlformats.org/spreadsheetml/2006/main">
  <connection id="1" keepAlive="1" name="ThisWorkbookDataModel" description="Modelo de dat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P11!$C$14:$D$47" type="102" refreshedVersion="5" minRefreshableVersion="5">
    <extLst>
      <ext xmlns:x15="http://schemas.microsoft.com/office/spreadsheetml/2010/11/main" uri="{DE250136-89BD-433C-8126-D09CA5730AF9}">
        <x15:connection id="Rango-1e2dcd18-2bf8-426b-829b-4e9afd1495b5" autoDelete="1" usedByAddin="1">
          <x15:rangePr sourceName="_xlcn.WorksheetConnection_P11C14D471"/>
        </x15:connection>
      </ext>
    </extLst>
  </connection>
</connections>
</file>

<file path=xl/sharedStrings.xml><?xml version="1.0" encoding="utf-8"?>
<sst xmlns="http://schemas.openxmlformats.org/spreadsheetml/2006/main" count="1819" uniqueCount="384">
  <si>
    <t>2008-1</t>
  </si>
  <si>
    <t>2008-2</t>
  </si>
  <si>
    <t>2009-1</t>
  </si>
  <si>
    <t>2009-2</t>
  </si>
  <si>
    <t>2010-1</t>
  </si>
  <si>
    <t>2010-2</t>
  </si>
  <si>
    <t>2011-1</t>
  </si>
  <si>
    <t>2011-2</t>
  </si>
  <si>
    <t>2012-1</t>
  </si>
  <si>
    <t>2012-2*</t>
  </si>
  <si>
    <t>2013-1</t>
  </si>
  <si>
    <t>2013-2</t>
  </si>
  <si>
    <t>ANTIOQUIA</t>
  </si>
  <si>
    <t>ARAUCA</t>
  </si>
  <si>
    <t>BOLÍVAR</t>
  </si>
  <si>
    <t>BOYACÁ</t>
  </si>
  <si>
    <t>CASANARE</t>
  </si>
  <si>
    <t>CESAR</t>
  </si>
  <si>
    <t>CUNDINAMARCA</t>
  </si>
  <si>
    <t>MAGDALENA</t>
  </si>
  <si>
    <t>NORTE DE SANTANDER</t>
  </si>
  <si>
    <t>SANTANDER</t>
  </si>
  <si>
    <t>VALLE DEL CAUCA</t>
  </si>
  <si>
    <t>BOLIVAR</t>
  </si>
  <si>
    <t>BOYACA</t>
  </si>
  <si>
    <t>GUAJIRA</t>
  </si>
  <si>
    <t>SUCRE-CORDOBA</t>
  </si>
  <si>
    <t>TERRITORIOS NACIONALES</t>
  </si>
  <si>
    <t>FACULTAD DE CIENCIAS DE LA SALUD</t>
  </si>
  <si>
    <t>LICENCIATURA EN EDUCACION BASICA CON ENFASIS EN EDUCACION FISICA, RECREACION Y DEPORTES</t>
  </si>
  <si>
    <t>ADMINISTRACION DE EMPRESAS</t>
  </si>
  <si>
    <t>ADMINISTRACION DE SISTEMAS INFORMATICOS</t>
  </si>
  <si>
    <t>CONTADURIA PUBLICA</t>
  </si>
  <si>
    <t>ECONOMIA</t>
  </si>
  <si>
    <t>FACULTAD DE ARTES Y HUMANIDADES</t>
  </si>
  <si>
    <t>ARTES VISUALES</t>
  </si>
  <si>
    <t>DERECHO</t>
  </si>
  <si>
    <t>FACULTAD DE CIENCIAS AGRARIAS</t>
  </si>
  <si>
    <t>MEDICINA VETERINARIA</t>
  </si>
  <si>
    <t>ZOOTECNIA</t>
  </si>
  <si>
    <t>FISIOTERAPIA</t>
  </si>
  <si>
    <t>MEDICINA</t>
  </si>
  <si>
    <t>TERAPIA OCUPACIONAL</t>
  </si>
  <si>
    <t>ARQUITECTURA</t>
  </si>
  <si>
    <t>DISEÑO INDUSTRIAL</t>
  </si>
  <si>
    <t>INGENIERIA INDUSTRIAL</t>
  </si>
  <si>
    <t>FACULTAD</t>
  </si>
  <si>
    <t>ESPECIALIZACION</t>
  </si>
  <si>
    <t>CIENCIAS DE LA SALUD</t>
  </si>
  <si>
    <t>MAESTRIA</t>
  </si>
  <si>
    <t>ÍTEM</t>
  </si>
  <si>
    <t>2013-1*</t>
  </si>
  <si>
    <t>MATRICULADOS PRESENCIAL</t>
  </si>
  <si>
    <t>TOTAL MATRICULADOS</t>
  </si>
  <si>
    <t>SEDE</t>
  </si>
  <si>
    <t>CREAD</t>
  </si>
  <si>
    <t>CAUCA-VALLE</t>
  </si>
  <si>
    <t>SUCRE-CÓRDOBA</t>
  </si>
  <si>
    <t>CIENCIAS ECONÓMICAS Y EMPRESARIALES</t>
  </si>
  <si>
    <t>CIENCIAS DE LA EDUCACIÓN</t>
  </si>
  <si>
    <t>TOTAL DISTANCIA</t>
  </si>
  <si>
    <t>METODOLOGÍA</t>
  </si>
  <si>
    <t>TOTAL POSTGRADO</t>
  </si>
  <si>
    <t>FACULTAD DE CIENCIAS DE LA EDUCACIÓN</t>
  </si>
  <si>
    <t>FACULTAD DE INGENIERÍAS Y ARQUITECTURA</t>
  </si>
  <si>
    <t>FACULTAD DE CIENCIAS ECONÓMICAS Y EMPRESARIALES</t>
  </si>
  <si>
    <t>FACULTAD DE CIENCIAS BÁSICAS</t>
  </si>
  <si>
    <t>ARTES Y HUMANIDADES</t>
  </si>
  <si>
    <t>CIENCIAS AGRARIAS</t>
  </si>
  <si>
    <t>TOTAL PRESENCIAL</t>
  </si>
  <si>
    <t>TOTAL  FACULTAD CIENCIAS ECONÓMICAS Y EMPRESARIALES</t>
  </si>
  <si>
    <t>TOTAL  FACULTAD CIENCIAS DE LA SALUD</t>
  </si>
  <si>
    <t>TOTAL  FACULTAD CIENCIAS DE LA EDUCACIÓN</t>
  </si>
  <si>
    <t>TOTAL FACULTAD DE INGENIERÍAS Y ARQUITECTURA</t>
  </si>
  <si>
    <t xml:space="preserve">TOTAL PRESENCIAL </t>
  </si>
  <si>
    <t>TOTAL FACULTAD DE ARTES Y HUMANIDADES</t>
  </si>
  <si>
    <t>TOTAL  FACULTAD DE CIENCIAS BÁSICAS</t>
  </si>
  <si>
    <t>TOTAL FACULTAD DE CIENCIAS AGRARIAS</t>
  </si>
  <si>
    <t xml:space="preserve">PROGRAMAS DISTANCIA </t>
  </si>
  <si>
    <t xml:space="preserve">TOTAL PROGRAMAS DISTANCIA </t>
  </si>
  <si>
    <t>TOTAL CREAD</t>
  </si>
  <si>
    <t>TOTAL CREAD DE SANTANDER</t>
  </si>
  <si>
    <t>TOTAL CREAD BOLÍVAR</t>
  </si>
  <si>
    <t>CAUCA- VALLE</t>
  </si>
  <si>
    <t>TOTAL CREAD DE CAUCA- VALLE</t>
  </si>
  <si>
    <t>TOTAL CREAD CASANARE</t>
  </si>
  <si>
    <t>TOTAL CREAD GUAJIRA</t>
  </si>
  <si>
    <t>TOTAL CREAD ANTIOQUIA</t>
  </si>
  <si>
    <t>TOTAL CREAD CESAR</t>
  </si>
  <si>
    <t>APARTADO</t>
  </si>
  <si>
    <t>CAÑAS GORDAS</t>
  </si>
  <si>
    <t>DABEIBA</t>
  </si>
  <si>
    <t>FRONTINO</t>
  </si>
  <si>
    <t>REMEDIOS</t>
  </si>
  <si>
    <t>BARRANQUILLA</t>
  </si>
  <si>
    <t>CARTAGENA</t>
  </si>
  <si>
    <t>SABANAGRANDE</t>
  </si>
  <si>
    <t>SABANALARGA</t>
  </si>
  <si>
    <t>SANTA ROSA</t>
  </si>
  <si>
    <t>DUITAMA</t>
  </si>
  <si>
    <t>GARAGOA</t>
  </si>
  <si>
    <t>MONIQUIRA</t>
  </si>
  <si>
    <t>SOGAMOSO</t>
  </si>
  <si>
    <t>TUNJA</t>
  </si>
  <si>
    <t>MONTERREY</t>
  </si>
  <si>
    <t>PAZ DE ARIPORO</t>
  </si>
  <si>
    <t>VILLANUEVA</t>
  </si>
  <si>
    <t>YOPAL</t>
  </si>
  <si>
    <t>MOMPOS</t>
  </si>
  <si>
    <t>SAN ALBERTO</t>
  </si>
  <si>
    <t>VALLEDUPAR</t>
  </si>
  <si>
    <t>BITUIMA</t>
  </si>
  <si>
    <t>CAJICA</t>
  </si>
  <si>
    <t>CAQUEZA</t>
  </si>
  <si>
    <t>CHIA</t>
  </si>
  <si>
    <t>CHOCONTA</t>
  </si>
  <si>
    <t>GUADUAS</t>
  </si>
  <si>
    <t>NOCAIMA</t>
  </si>
  <si>
    <t>SANTAFE DE BOGOTA</t>
  </si>
  <si>
    <t>SIMIJACA</t>
  </si>
  <si>
    <t>TAUSA</t>
  </si>
  <si>
    <t>VIANI</t>
  </si>
  <si>
    <t>VILLETA</t>
  </si>
  <si>
    <t>ALBANIA (GUAJIRA)</t>
  </si>
  <si>
    <t>DISTRACCION</t>
  </si>
  <si>
    <t>HATO NUEVO</t>
  </si>
  <si>
    <t>MAICAO</t>
  </si>
  <si>
    <t>RIOHACHA</t>
  </si>
  <si>
    <t>SAN JUAN DEL CESAR</t>
  </si>
  <si>
    <t>URIBIA</t>
  </si>
  <si>
    <t>ARIGUANI (EL DIFICIL)</t>
  </si>
  <si>
    <t>CHIVOLO</t>
  </si>
  <si>
    <t>CIENAGA</t>
  </si>
  <si>
    <t>EL BANCO</t>
  </si>
  <si>
    <t>FUNDACION</t>
  </si>
  <si>
    <t>PIVIJAY</t>
  </si>
  <si>
    <t>PLATO</t>
  </si>
  <si>
    <t>SANTA ANA</t>
  </si>
  <si>
    <t>SANTA MARTA</t>
  </si>
  <si>
    <t>ARAUQUITA</t>
  </si>
  <si>
    <t>CHINACOTA</t>
  </si>
  <si>
    <t>CUCUTA</t>
  </si>
  <si>
    <t>FORTUL</t>
  </si>
  <si>
    <t>OCAÑA</t>
  </si>
  <si>
    <t>PAMPLONA</t>
  </si>
  <si>
    <t>PUERTO RONDON</t>
  </si>
  <si>
    <t>SARAVENA</t>
  </si>
  <si>
    <t>SARDINATA</t>
  </si>
  <si>
    <t>TAME</t>
  </si>
  <si>
    <t>TIBU</t>
  </si>
  <si>
    <t>BARRANCABERMEJA</t>
  </si>
  <si>
    <t>BUCARAMANGA</t>
  </si>
  <si>
    <t>PUERTO BERRIO</t>
  </si>
  <si>
    <t>SAN GIL</t>
  </si>
  <si>
    <t>SAN VICENTE DEL CHUCURI</t>
  </si>
  <si>
    <t>SANTA ROSA DEL SUR</t>
  </si>
  <si>
    <t>LORICA</t>
  </si>
  <si>
    <t>MAGANGUE</t>
  </si>
  <si>
    <t>MONTERIA</t>
  </si>
  <si>
    <t>PALMITO</t>
  </si>
  <si>
    <t>SAHAGUN</t>
  </si>
  <si>
    <t>SINCELEJO</t>
  </si>
  <si>
    <t>LA PRIMAVERA</t>
  </si>
  <si>
    <t>MITU</t>
  </si>
  <si>
    <t>PUERTO CARREÑO</t>
  </si>
  <si>
    <t>SAN JOSE DEL GUAVIARE</t>
  </si>
  <si>
    <t>ALBAN (SAN JOSE)</t>
  </si>
  <si>
    <t>ALMAGUER</t>
  </si>
  <si>
    <t>ARBOLEDA (BERRUECOS)</t>
  </si>
  <si>
    <t>BUENAVENTURA</t>
  </si>
  <si>
    <t>CALI</t>
  </si>
  <si>
    <t>EL BORDO</t>
  </si>
  <si>
    <t>EL TABLON DE GOMEZ</t>
  </si>
  <si>
    <t>EL TAMBO</t>
  </si>
  <si>
    <t>GUACARI</t>
  </si>
  <si>
    <t>LA CRUZ</t>
  </si>
  <si>
    <t>LA VEGA</t>
  </si>
  <si>
    <t>MERCADERES</t>
  </si>
  <si>
    <t>PALMIRA</t>
  </si>
  <si>
    <t>PASTO</t>
  </si>
  <si>
    <t>POPAYAN</t>
  </si>
  <si>
    <t>ROLDANILLO</t>
  </si>
  <si>
    <t>SAN PABLO</t>
  </si>
  <si>
    <t>YUMBO</t>
  </si>
  <si>
    <t>2013-2*</t>
  </si>
  <si>
    <t>2012-2</t>
  </si>
  <si>
    <t>2014-1*</t>
  </si>
  <si>
    <t>INGENIERIAS Y ARQUITECTURA</t>
  </si>
  <si>
    <t>TOTAL</t>
  </si>
  <si>
    <t>CÚCUTA</t>
  </si>
  <si>
    <t xml:space="preserve">TOTAL </t>
  </si>
  <si>
    <t>CIENCIAS BASICAS</t>
  </si>
  <si>
    <t>CIENCIAS DE LA EDUCACION</t>
  </si>
  <si>
    <t>CIENCIAS ECONOMICAS Y EMPRESARIALES</t>
  </si>
  <si>
    <t>2014-2*</t>
  </si>
  <si>
    <t>2015-1*</t>
  </si>
  <si>
    <t>2014-1</t>
  </si>
  <si>
    <t>2014-2</t>
  </si>
  <si>
    <t>2015-1</t>
  </si>
  <si>
    <t>ZNS NR</t>
  </si>
  <si>
    <t>ITEM</t>
  </si>
  <si>
    <t>MATRICULADOS</t>
  </si>
  <si>
    <t>GRADUADOS</t>
  </si>
  <si>
    <t>Nuevos Presencial</t>
  </si>
  <si>
    <t>DESERCIÓN PREGRADO</t>
  </si>
  <si>
    <t>NUEVOS PREGRADO</t>
  </si>
  <si>
    <t>DEPARTAMENTO PROCEDENCIA</t>
  </si>
  <si>
    <t>% PARTICIPACIÓN</t>
  </si>
  <si>
    <t>INSCRITOS</t>
  </si>
  <si>
    <t>ADMITIDOS</t>
  </si>
  <si>
    <t>NUEVOS</t>
  </si>
  <si>
    <t>Total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</si>
  <si>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</si>
  <si>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</si>
  <si>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ESTRATO</t>
  </si>
  <si>
    <t>ESTRATO 1</t>
  </si>
  <si>
    <t>ESTRATO 2</t>
  </si>
  <si>
    <t>ESTRATO 3</t>
  </si>
  <si>
    <t>ESTRATO 4</t>
  </si>
  <si>
    <t>ESTRATO 5</t>
  </si>
  <si>
    <t>ESTRATO 6</t>
  </si>
  <si>
    <t>INGENIERÍAS Y ARQUITECTURA</t>
  </si>
  <si>
    <t>CIENCIAS BÁSICAS</t>
  </si>
  <si>
    <t>CONTADURÍA PUBLICA (Distancia)</t>
  </si>
  <si>
    <t>ADMINISTRACIÓN DE EMPRESAS  (Distancia)</t>
  </si>
  <si>
    <t>ADMINISTRACIÓN DE SISTEMAS INFORMÁTICOS  (Distancia)</t>
  </si>
  <si>
    <t>ECONOMÍA  (Distancia)</t>
  </si>
  <si>
    <t>LICENCIATURA EN COMERCIO  (Distancia)</t>
  </si>
  <si>
    <t>TEC. EN GESTIÓN DE SISTEMAS DE INFORMACIÓN  (Distancia)</t>
  </si>
  <si>
    <t>LIC. EN EDUCACIÓN BÁSICA CON ÉNFASIS EN EDUCACIÓN FÍSICA, RECREACIÓN Y DEPORTES  (Distancia)</t>
  </si>
  <si>
    <t>LIC. EN LENGUA CASTELLANA Y COMUNICACIÓN  (Distancia)</t>
  </si>
  <si>
    <t>LIC. EN EDUCACIÓN BÁSICA CON ÉNFASIS EN CIENCIAS NATURALES Y EDUCACIÓN AMBIENTAL  (Distancia)</t>
  </si>
  <si>
    <t>LICENCIATURA EN EDUCACIÓN BÁSICA ÉNFASIS EN CIENCIAS SOCIALES   (Distancia)</t>
  </si>
  <si>
    <t>VILLA DEL ROSARIO</t>
  </si>
  <si>
    <t>ZEXTERIOR</t>
  </si>
  <si>
    <t>ENFERMERIA</t>
  </si>
  <si>
    <t>PSICOLOGIA</t>
  </si>
  <si>
    <t>2016-1</t>
  </si>
  <si>
    <t>2015-2</t>
  </si>
  <si>
    <t>LICENCIATURA EN LENGUA CASTELLANA Y COMUNICACION</t>
  </si>
  <si>
    <t>Mas de 44 años</t>
  </si>
  <si>
    <t>ADMINISTRACION COMERCIAL Y DE SISTEMAS</t>
  </si>
  <si>
    <t>TECNOLOGIA EN GESTION DE SISTEMAS</t>
  </si>
  <si>
    <t>BACTERIOLOGIA Y LABORATORIO CLINICO</t>
  </si>
  <si>
    <t>FONOAUDIOLOGIA</t>
  </si>
  <si>
    <t>NUTRICION Y DIETETICA</t>
  </si>
  <si>
    <t>LICENCIATURA EN CIENCIAS SOCIALES</t>
  </si>
  <si>
    <t>LICENCIATURA EN CIENCIAS SOCIALES Y DESARROLLO LOCAL</t>
  </si>
  <si>
    <t>LICENCIATURA EN EDUCACION ESPECIAL</t>
  </si>
  <si>
    <t>LICENCIATURA EN LENGUAS EXTRANJERAS: INGLES-FRANCES</t>
  </si>
  <si>
    <t>LICENCIATURA EN MATEMATICAS Y COMPUTACION</t>
  </si>
  <si>
    <t>LICENCIATURA PEDAGOGIA INFANTIL</t>
  </si>
  <si>
    <t>INGENIERIA AMBIENTAL</t>
  </si>
  <si>
    <t>INGENIERIA CIVIL</t>
  </si>
  <si>
    <t>INGENIERIA DE ALIMENTOS</t>
  </si>
  <si>
    <t>INGENIERIA DE SISTEMAS</t>
  </si>
  <si>
    <t>INGENIERIA ELECTRICA</t>
  </si>
  <si>
    <t>INGENIERIA ELECTRONICA</t>
  </si>
  <si>
    <t>INGENIERIA EN TELECOMUNICACIONES</t>
  </si>
  <si>
    <t>INGENIERIA MECANICA</t>
  </si>
  <si>
    <t>INGENIERIA MECATRONICA</t>
  </si>
  <si>
    <t>INGENIERIA QUIMICA</t>
  </si>
  <si>
    <t>TECNICO PROFESIONAL EN INSTRUMENTACION Y CONTROL DE PROCESOS INDUSTRIALES</t>
  </si>
  <si>
    <t>TECNICO PROFESIONAL EN MANTENIMIENTO DE MAQUINARIA Y EQUIPOS INDUSTRIALES</t>
  </si>
  <si>
    <t>TECNOLOGIA DE ALIMENTOS</t>
  </si>
  <si>
    <t>TECNOLOGIA EN AUTOMATIZACION INDUSTRIAL</t>
  </si>
  <si>
    <t>TECNOLOGIA EN ELECTRONICA</t>
  </si>
  <si>
    <t>TECNOLOGIA EN GESTION DE MANTENIMIENTO INDUSTRIAL</t>
  </si>
  <si>
    <t>TECNOLOGIA EN MECANICA INDUSTRIAL</t>
  </si>
  <si>
    <t>TECNOLOGIA EN SANEAMIENTO AMBIENTAL</t>
  </si>
  <si>
    <t>COMUNICACION SOCIAL VILLA DEL ROSARIO</t>
  </si>
  <si>
    <t>FILOSOFIA</t>
  </si>
  <si>
    <t>LICENCIATURA EN EDUCACION ARTISTICA</t>
  </si>
  <si>
    <t>LICENCIATURA EN EDUCACION ARTISTICA Y CULTURAL</t>
  </si>
  <si>
    <t>MUSICA</t>
  </si>
  <si>
    <t>BIOLOGIA</t>
  </si>
  <si>
    <t>FISICA</t>
  </si>
  <si>
    <t>GEOLOGIA</t>
  </si>
  <si>
    <t>MATEMATICAS</t>
  </si>
  <si>
    <t>MICROBIOLOGIA</t>
  </si>
  <si>
    <t>QUIMICA</t>
  </si>
  <si>
    <t>INGENIERIA AGRONOMICA</t>
  </si>
  <si>
    <t>TECNOLOGIA AGROINDUSTRIAL</t>
  </si>
  <si>
    <t>TECNOLOGIA FORESTAL</t>
  </si>
  <si>
    <t>PRIMER CURSO DISTANCIA</t>
  </si>
  <si>
    <t>PRIMER CURSO PRESENCIAL</t>
  </si>
  <si>
    <t>PRIMER CURSO</t>
  </si>
  <si>
    <t>-</t>
  </si>
  <si>
    <t>2016-2</t>
  </si>
  <si>
    <t>COMUNICACION SOCIAL PAMPLONA</t>
  </si>
  <si>
    <t>*  Importante :  La información correspondiente al 2016-2  es parcial y  puede variar de acuerdo a los procesos de validación  y sincronización  que se están realizando por parte de la Oficina de Planeación  para la vigencia 2016-2</t>
  </si>
  <si>
    <t>DISTANCIA PREGRADO</t>
  </si>
  <si>
    <t>PRESENCIAL PREGRADO</t>
  </si>
  <si>
    <t>POSTGRADO</t>
  </si>
  <si>
    <t>NIVEL</t>
  </si>
  <si>
    <t>Especialización</t>
  </si>
  <si>
    <t>Maestría</t>
  </si>
  <si>
    <t>Profesional</t>
  </si>
  <si>
    <t>Técnico</t>
  </si>
  <si>
    <t>Distancia</t>
  </si>
  <si>
    <t>Presencial</t>
  </si>
  <si>
    <t>Postgrado</t>
  </si>
  <si>
    <t>Pregrado</t>
  </si>
  <si>
    <t>Total Postgrado</t>
  </si>
  <si>
    <t>Total Pregrado</t>
  </si>
  <si>
    <t>Total  Graduados</t>
  </si>
  <si>
    <t>Tecnológica</t>
  </si>
  <si>
    <t>2017-1</t>
  </si>
  <si>
    <t>2017-2</t>
  </si>
  <si>
    <t>2018-1</t>
  </si>
  <si>
    <t>2018-2</t>
  </si>
  <si>
    <r>
      <t xml:space="preserve">RETENCION </t>
    </r>
    <r>
      <rPr>
        <sz val="9"/>
        <color theme="1"/>
        <rFont val="Calibri"/>
        <family val="2"/>
        <scheme val="minor"/>
      </rPr>
      <t>(1-Deserción)</t>
    </r>
  </si>
  <si>
    <r>
      <t xml:space="preserve">ABSORCIÓN  </t>
    </r>
    <r>
      <rPr>
        <sz val="9"/>
        <color theme="1"/>
        <rFont val="Calibri"/>
        <family val="2"/>
        <scheme val="minor"/>
      </rPr>
      <t>(Nuevos/ Inscritos)</t>
    </r>
  </si>
  <si>
    <r>
      <t xml:space="preserve">SELCTIVIDAD  </t>
    </r>
    <r>
      <rPr>
        <sz val="9"/>
        <color theme="1"/>
        <rFont val="Calibri"/>
        <family val="2"/>
        <scheme val="minor"/>
      </rPr>
      <t>(Admitidos/Inscritos)</t>
    </r>
  </si>
  <si>
    <r>
      <t xml:space="preserve">RETENCIÓN </t>
    </r>
    <r>
      <rPr>
        <sz val="9"/>
        <color theme="1"/>
        <rFont val="Calibri"/>
        <family val="2"/>
        <scheme val="minor"/>
      </rPr>
      <t>(1-Deserción)</t>
    </r>
  </si>
  <si>
    <t xml:space="preserve">* Información parcial fecha de corte  31 de julio </t>
  </si>
  <si>
    <t>2018-2*</t>
  </si>
  <si>
    <t xml:space="preserve">2018-2*  Se realizó un reporte parcial con fecha de corte 31 de julio - se encuentra en proceso de matriculas </t>
  </si>
  <si>
    <t>Posgrado</t>
  </si>
  <si>
    <t>MATEMATICA APLICADA</t>
  </si>
  <si>
    <t>15-19 años</t>
  </si>
  <si>
    <t>20-24 años</t>
  </si>
  <si>
    <t>25-29 años</t>
  </si>
  <si>
    <t>30-34 años</t>
  </si>
  <si>
    <t>35-39 años</t>
  </si>
  <si>
    <t>40-44 años</t>
  </si>
  <si>
    <t>*La información de estudiantes 2018-2 es parcial -procesos de matricula vigente a la fecha del reporte</t>
  </si>
  <si>
    <t>Administración de Empresas</t>
  </si>
  <si>
    <t>Economía</t>
  </si>
  <si>
    <t>Lic. en Comercio</t>
  </si>
  <si>
    <t>Lic. en lengua castellana y comunicación</t>
  </si>
  <si>
    <t>Lic. en Educación Básica con Énfasis en ciencias Naturales y educación Ambiental</t>
  </si>
  <si>
    <t>Lic. en Educación Física, Recreación y Deportes</t>
  </si>
  <si>
    <t>Administración de Sistemas Informáticos</t>
  </si>
  <si>
    <t>Contaduría Pública</t>
  </si>
  <si>
    <t xml:space="preserve">Tecnología en Gestión de Sistemas de Información </t>
  </si>
  <si>
    <t>Lic. En Educación Básica Énfasis en Ciencias Sociales</t>
  </si>
  <si>
    <t>Norte de Santander</t>
  </si>
  <si>
    <t>Santander</t>
  </si>
  <si>
    <t>Arauca</t>
  </si>
  <si>
    <t>Putumayo</t>
  </si>
  <si>
    <t>Cesar</t>
  </si>
  <si>
    <t>Cundinamarca</t>
  </si>
  <si>
    <t>Bolívar</t>
  </si>
  <si>
    <t>Casanare</t>
  </si>
  <si>
    <t>Magdalena</t>
  </si>
  <si>
    <t>Boyacá</t>
  </si>
  <si>
    <t>Meta</t>
  </si>
  <si>
    <t>La Guajira</t>
  </si>
  <si>
    <t>Sucre</t>
  </si>
  <si>
    <t>Nariño</t>
  </si>
  <si>
    <t>Guaviare</t>
  </si>
  <si>
    <t>Huila</t>
  </si>
  <si>
    <t>Valle del Cauca</t>
  </si>
  <si>
    <t>Córdoba</t>
  </si>
  <si>
    <t>Atlántico</t>
  </si>
  <si>
    <t>Antioquia</t>
  </si>
  <si>
    <t>Vichada</t>
  </si>
  <si>
    <t>Tolima</t>
  </si>
  <si>
    <t>Caldas</t>
  </si>
  <si>
    <t>Cauca</t>
  </si>
  <si>
    <t>Risaralda</t>
  </si>
  <si>
    <t>Quindío</t>
  </si>
  <si>
    <t>Caquetá</t>
  </si>
  <si>
    <t>Archipiélago de San Andrés</t>
  </si>
  <si>
    <t>Amazonas</t>
  </si>
  <si>
    <t>Chocó</t>
  </si>
  <si>
    <t>Guainía</t>
  </si>
  <si>
    <t>Vaupés</t>
  </si>
  <si>
    <t xml:space="preserve">*La información de estudiantes 2018-2 es parcial -procesos de matricula vigente a la fecha del reporte
</t>
  </si>
  <si>
    <t>LICENCIATURA EN EDUCACIÓN FISICA  RECREACIÓN Y DEPORTES</t>
  </si>
  <si>
    <t>LICENCIATURA EN HUMANIDADES Y LENGUA CASTELLANA</t>
  </si>
  <si>
    <t>*  Importante :  La información correspondiente al 2018-2  es parcial y  puede variar de acuerdo a los procesos de matricula vigentes</t>
  </si>
  <si>
    <t>Virtual</t>
  </si>
  <si>
    <t>Fecha de corte 31 de julio de 2018</t>
  </si>
  <si>
    <t>INSCRITOS PREGRADO</t>
  </si>
  <si>
    <t>ADMITIDOS PREGRADO</t>
  </si>
  <si>
    <t xml:space="preserve">Inscritos Pregrado Distancia </t>
  </si>
  <si>
    <t>Inscritos pregrado Presencial</t>
  </si>
  <si>
    <t xml:space="preserve">Admitidos Pregrado Distancia </t>
  </si>
  <si>
    <t>Admitidos Pregrado Presencial</t>
  </si>
  <si>
    <t>Nuevos Distancia ( tranferencias internas y nuevos)</t>
  </si>
  <si>
    <t>*  Importante :  La información correspondiente al 2018-2*  es parcial y  puede variar de acuerdo a los procesos de matricula vigentes.</t>
  </si>
  <si>
    <t>* La información correspondiente a 2018-2 es parcial, de acuerdo a  los proesos de matricula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</si>
</sst>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</font>
    <font>
      <sz val="7"/>
      <color theme="1" tint="0.14999847407452621"/>
      <name val="Calibri"/>
      <family val="2"/>
    </font>
    <font>
      <b/>
      <sz val="14"/>
      <color rgb="FFAD3333"/>
      <name val="Calibri"/>
      <family val="2"/>
    </font>
    <font>
      <sz val="7"/>
      <color rgb="FF006699"/>
      <name val="Calibri"/>
      <family val="2"/>
    </font>
    <font>
      <b/>
      <sz val="7"/>
      <color rgb="FFAD3333"/>
      <name val="Calibri"/>
      <family val="2"/>
    </font>
    <font>
      <sz val="7"/>
      <color rgb="FFAD3333"/>
      <name val="Calibri"/>
      <family val="2"/>
    </font>
    <font>
      <b/>
      <sz val="9"/>
      <color rgb="FFAD3333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AD3333"/>
      <name val="Calibri"/>
      <family val="2"/>
    </font>
    <font>
      <sz val="10"/>
      <color rgb="FFAD3333"/>
      <name val="Calibri"/>
      <family val="2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AD3333"/>
      <name val="Calibri"/>
      <family val="2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0" tint="-0.499984740745262"/>
      <name val="Calibri"/>
      <family val="2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</font>
    <font>
      <sz val="10"/>
      <color theme="1"/>
      <name val="Arial Unicode MS"/>
      <family val="2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b/>
      <sz val="13"/>
      <color rgb="FF99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rgb="FF99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7"/>
      <color theme="1"/>
      <name val="Calibri"/>
      <family val="2"/>
    </font>
    <font>
      <sz val="7"/>
      <color rgb="FFFF0000"/>
      <name val="Calibri"/>
      <family val="2"/>
    </font>
    <font>
      <sz val="11"/>
      <color theme="1" tint="0.249977111117893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AD3333"/>
      <name val="Calibri"/>
      <family val="2"/>
      <scheme val="minor"/>
    </font>
    <font>
      <b/>
      <sz val="11"/>
      <color rgb="FF990000"/>
      <name val="Calibri"/>
      <family val="2"/>
      <scheme val="minor"/>
    </font>
    <font>
      <b/>
      <sz val="9"/>
      <color theme="0"/>
      <name val="Calibri"/>
      <family val="2"/>
    </font>
    <font>
      <sz val="9"/>
      <color rgb="FFAD3333"/>
      <name val="Calibri"/>
      <family val="2"/>
      <scheme val="minor"/>
    </font>
    <font>
      <sz val="11"/>
      <color rgb="FF990000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0" tint="-0.1499984740745262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AD333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728767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double">
        <color theme="0" tint="-0.14999847407452621"/>
      </left>
      <right style="double">
        <color theme="0" tint="-0.14999847407452621"/>
      </right>
      <top style="double">
        <color theme="0" tint="-0.14999847407452621"/>
      </top>
      <bottom style="double">
        <color theme="0" tint="-0.14999847407452621"/>
      </bottom>
      <diagonal/>
    </border>
    <border>
      <left style="thick">
        <color theme="0"/>
      </left>
      <right style="thick">
        <color theme="0"/>
      </right>
      <top/>
      <bottom/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Fill="1"/>
    <xf numFmtId="0" fontId="0" fillId="0" borderId="0" xfId="0" applyBorder="1"/>
    <xf numFmtId="0" fontId="2" fillId="0" borderId="0" xfId="0" applyFont="1"/>
    <xf numFmtId="0" fontId="5" fillId="0" borderId="0" xfId="0" applyFont="1" applyFill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indent="2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0" xfId="0" applyNumberFormat="1"/>
    <xf numFmtId="0" fontId="7" fillId="0" borderId="0" xfId="0" applyFont="1" applyBorder="1" applyAlignment="1">
      <alignment horizontal="center"/>
    </xf>
    <xf numFmtId="0" fontId="2" fillId="0" borderId="0" xfId="0" applyNumberFormat="1" applyFont="1" applyBorder="1"/>
    <xf numFmtId="0" fontId="2" fillId="0" borderId="0" xfId="0" applyFont="1" applyBorder="1"/>
    <xf numFmtId="0" fontId="9" fillId="0" borderId="0" xfId="0" applyFont="1" applyAlignment="1">
      <alignment vertical="center"/>
    </xf>
    <xf numFmtId="3" fontId="0" fillId="0" borderId="0" xfId="0" applyNumberFormat="1"/>
    <xf numFmtId="0" fontId="1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3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Border="1"/>
    <xf numFmtId="0" fontId="13" fillId="0" borderId="0" xfId="0" applyFont="1" applyBorder="1" applyAlignment="1">
      <alignment vertical="center"/>
    </xf>
    <xf numFmtId="0" fontId="4" fillId="0" borderId="0" xfId="0" applyFont="1" applyBorder="1" applyAlignment="1"/>
    <xf numFmtId="0" fontId="14" fillId="0" borderId="0" xfId="0" applyFont="1" applyFill="1"/>
    <xf numFmtId="0" fontId="10" fillId="6" borderId="2" xfId="0" applyFont="1" applyFill="1" applyBorder="1" applyAlignment="1">
      <alignment horizontal="center" vertical="center" wrapText="1"/>
    </xf>
    <xf numFmtId="3" fontId="10" fillId="6" borderId="2" xfId="0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7" fillId="0" borderId="0" xfId="0" applyFont="1"/>
    <xf numFmtId="0" fontId="18" fillId="0" borderId="0" xfId="0" applyFont="1"/>
    <xf numFmtId="0" fontId="17" fillId="0" borderId="0" xfId="0" applyFont="1" applyFill="1" applyAlignment="1"/>
    <xf numFmtId="3" fontId="20" fillId="6" borderId="2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/>
    <xf numFmtId="0" fontId="24" fillId="0" borderId="0" xfId="0" applyFont="1"/>
    <xf numFmtId="3" fontId="23" fillId="4" borderId="2" xfId="0" applyNumberFormat="1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vertical="center"/>
    </xf>
    <xf numFmtId="0" fontId="22" fillId="0" borderId="0" xfId="0" applyFont="1" applyFill="1" applyAlignment="1"/>
    <xf numFmtId="0" fontId="4" fillId="0" borderId="0" xfId="0" applyFont="1" applyBorder="1" applyAlignment="1">
      <alignment horizontal="center"/>
    </xf>
    <xf numFmtId="0" fontId="19" fillId="0" borderId="0" xfId="0" applyFont="1" applyBorder="1" applyAlignment="1"/>
    <xf numFmtId="3" fontId="2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3" fontId="17" fillId="4" borderId="3" xfId="0" applyNumberFormat="1" applyFont="1" applyFill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164" fontId="27" fillId="0" borderId="0" xfId="1" applyNumberFormat="1" applyFont="1"/>
    <xf numFmtId="0" fontId="0" fillId="0" borderId="0" xfId="0" applyFont="1"/>
    <xf numFmtId="3" fontId="27" fillId="0" borderId="0" xfId="0" applyNumberFormat="1" applyFont="1"/>
    <xf numFmtId="164" fontId="2" fillId="0" borderId="0" xfId="1" applyNumberFormat="1" applyFont="1"/>
    <xf numFmtId="0" fontId="23" fillId="0" borderId="0" xfId="0" applyFont="1"/>
    <xf numFmtId="3" fontId="2" fillId="0" borderId="0" xfId="0" applyNumberFormat="1" applyFont="1"/>
    <xf numFmtId="0" fontId="32" fillId="6" borderId="0" xfId="0" applyFont="1" applyFill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33" fillId="2" borderId="3" xfId="0" applyNumberFormat="1" applyFont="1" applyFill="1" applyBorder="1" applyAlignment="1">
      <alignment horizontal="center" vertical="center"/>
    </xf>
    <xf numFmtId="0" fontId="30" fillId="0" borderId="0" xfId="0" applyFont="1" applyFill="1"/>
    <xf numFmtId="3" fontId="23" fillId="6" borderId="2" xfId="0" applyNumberFormat="1" applyFont="1" applyFill="1" applyBorder="1" applyAlignment="1">
      <alignment horizontal="center" wrapText="1"/>
    </xf>
    <xf numFmtId="3" fontId="23" fillId="0" borderId="0" xfId="0" applyNumberFormat="1" applyFont="1" applyFill="1" applyBorder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23" fillId="4" borderId="2" xfId="0" applyFont="1" applyFill="1" applyBorder="1" applyAlignment="1">
      <alignment horizontal="left" vertical="center"/>
    </xf>
    <xf numFmtId="0" fontId="23" fillId="4" borderId="5" xfId="0" applyFont="1" applyFill="1" applyBorder="1" applyAlignment="1">
      <alignment horizontal="left" vertical="center"/>
    </xf>
    <xf numFmtId="0" fontId="32" fillId="0" borderId="0" xfId="0" applyFont="1"/>
    <xf numFmtId="0" fontId="34" fillId="7" borderId="2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left" vertical="center"/>
    </xf>
    <xf numFmtId="3" fontId="1" fillId="8" borderId="2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3" fontId="32" fillId="4" borderId="2" xfId="0" applyNumberFormat="1" applyFont="1" applyFill="1" applyBorder="1" applyAlignment="1">
      <alignment horizontal="center" vertical="center"/>
    </xf>
    <xf numFmtId="3" fontId="20" fillId="4" borderId="3" xfId="0" applyNumberFormat="1" applyFont="1" applyFill="1" applyBorder="1" applyAlignment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30" fillId="0" borderId="0" xfId="0" applyFont="1" applyFill="1" applyProtection="1"/>
    <xf numFmtId="3" fontId="0" fillId="0" borderId="0" xfId="0" applyNumberForma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3" fontId="1" fillId="0" borderId="0" xfId="1" applyNumberFormat="1" applyFont="1" applyProtection="1">
      <protection locked="0"/>
    </xf>
    <xf numFmtId="10" fontId="23" fillId="5" borderId="6" xfId="1" applyNumberFormat="1" applyFont="1" applyFill="1" applyBorder="1" applyAlignment="1" applyProtection="1">
      <alignment horizontal="center" vertical="center"/>
      <protection locked="0"/>
    </xf>
    <xf numFmtId="10" fontId="1" fillId="0" borderId="0" xfId="0" applyNumberFormat="1" applyFont="1" applyProtection="1">
      <protection locked="0"/>
    </xf>
    <xf numFmtId="0" fontId="20" fillId="4" borderId="2" xfId="0" applyFont="1" applyFill="1" applyBorder="1" applyAlignment="1" applyProtection="1">
      <alignment horizontal="left" vertical="center"/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Border="1" applyProtection="1">
      <protection locked="0"/>
    </xf>
    <xf numFmtId="3" fontId="1" fillId="0" borderId="0" xfId="0" applyNumberFormat="1" applyFont="1" applyBorder="1" applyProtection="1">
      <protection locked="0"/>
    </xf>
    <xf numFmtId="0" fontId="35" fillId="0" borderId="0" xfId="0" applyFont="1"/>
    <xf numFmtId="0" fontId="36" fillId="0" borderId="0" xfId="0" applyFont="1" applyAlignment="1">
      <alignment horizontal="center"/>
    </xf>
    <xf numFmtId="0" fontId="1" fillId="9" borderId="0" xfId="0" applyFont="1" applyFill="1"/>
    <xf numFmtId="0" fontId="1" fillId="9" borderId="0" xfId="0" applyFont="1" applyFill="1" applyAlignment="1">
      <alignment horizontal="center"/>
    </xf>
    <xf numFmtId="0" fontId="29" fillId="0" borderId="0" xfId="0" applyFont="1" applyFill="1" applyAlignment="1">
      <alignment vertical="center" wrapText="1"/>
    </xf>
    <xf numFmtId="3" fontId="37" fillId="0" borderId="8" xfId="0" applyNumberFormat="1" applyFont="1" applyFill="1" applyBorder="1" applyAlignment="1">
      <alignment horizontal="center" vertical="center"/>
    </xf>
    <xf numFmtId="0" fontId="38" fillId="4" borderId="5" xfId="0" applyFont="1" applyFill="1" applyBorder="1" applyAlignment="1" applyProtection="1">
      <alignment horizontal="left" vertical="center"/>
      <protection locked="0"/>
    </xf>
    <xf numFmtId="10" fontId="37" fillId="0" borderId="8" xfId="1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28" fillId="7" borderId="9" xfId="0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left" vertical="center"/>
    </xf>
    <xf numFmtId="0" fontId="39" fillId="0" borderId="0" xfId="0" applyFont="1" applyFill="1"/>
    <xf numFmtId="0" fontId="28" fillId="7" borderId="7" xfId="0" applyFont="1" applyFill="1" applyBorder="1" applyAlignment="1">
      <alignment horizontal="center" vertical="center" wrapText="1"/>
    </xf>
    <xf numFmtId="0" fontId="40" fillId="0" borderId="0" xfId="0" applyFont="1"/>
    <xf numFmtId="0" fontId="2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41" fillId="7" borderId="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42" fillId="0" borderId="0" xfId="0" applyFont="1" applyBorder="1" applyAlignment="1">
      <alignment vertical="center"/>
    </xf>
    <xf numFmtId="0" fontId="16" fillId="7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left" vertical="center"/>
    </xf>
    <xf numFmtId="0" fontId="0" fillId="6" borderId="2" xfId="0" applyFont="1" applyFill="1" applyBorder="1" applyAlignment="1">
      <alignment horizontal="center" vertical="center" wrapText="1"/>
    </xf>
    <xf numFmtId="0" fontId="43" fillId="0" borderId="0" xfId="0" applyFont="1"/>
    <xf numFmtId="3" fontId="0" fillId="4" borderId="3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inden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/>
    <xf numFmtId="3" fontId="20" fillId="5" borderId="3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3" fontId="20" fillId="4" borderId="3" xfId="0" applyNumberFormat="1" applyFont="1" applyFill="1" applyBorder="1" applyAlignment="1">
      <alignment horizontal="center" vertical="center"/>
    </xf>
    <xf numFmtId="164" fontId="1" fillId="5" borderId="2" xfId="1" applyNumberFormat="1" applyFont="1" applyFill="1" applyBorder="1" applyAlignment="1">
      <alignment horizontal="center" vertical="center"/>
    </xf>
    <xf numFmtId="0" fontId="44" fillId="0" borderId="0" xfId="0" applyFont="1"/>
    <xf numFmtId="3" fontId="44" fillId="0" borderId="0" xfId="0" applyNumberFormat="1" applyFont="1"/>
    <xf numFmtId="0" fontId="44" fillId="0" borderId="0" xfId="0" applyNumberFormat="1" applyFont="1" applyAlignment="1">
      <alignment horizontal="center"/>
    </xf>
    <xf numFmtId="0" fontId="45" fillId="0" borderId="0" xfId="0" applyFont="1"/>
    <xf numFmtId="0" fontId="45" fillId="0" borderId="0" xfId="0" applyNumberFormat="1" applyFont="1" applyAlignment="1">
      <alignment horizontal="center"/>
    </xf>
    <xf numFmtId="3" fontId="45" fillId="0" borderId="0" xfId="0" applyNumberFormat="1" applyFont="1" applyAlignment="1">
      <alignment horizontal="center"/>
    </xf>
    <xf numFmtId="3" fontId="15" fillId="5" borderId="3" xfId="0" applyNumberFormat="1" applyFont="1" applyFill="1" applyBorder="1" applyAlignment="1">
      <alignment horizontal="left" vertical="center" wrapText="1"/>
    </xf>
    <xf numFmtId="3" fontId="46" fillId="0" borderId="8" xfId="0" applyNumberFormat="1" applyFont="1" applyFill="1" applyBorder="1" applyAlignment="1">
      <alignment horizontal="center" vertical="center"/>
    </xf>
    <xf numFmtId="10" fontId="23" fillId="4" borderId="0" xfId="0" applyNumberFormat="1" applyFont="1" applyFill="1" applyAlignment="1">
      <alignment horizontal="center"/>
    </xf>
    <xf numFmtId="0" fontId="0" fillId="0" borderId="0" xfId="0" applyAlignment="1">
      <alignment horizontal="left" indent="2"/>
    </xf>
    <xf numFmtId="0" fontId="32" fillId="4" borderId="0" xfId="0" applyFont="1" applyFill="1" applyBorder="1" applyAlignment="1">
      <alignment horizontal="left" vertical="center"/>
    </xf>
    <xf numFmtId="3" fontId="47" fillId="4" borderId="3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10" fillId="10" borderId="2" xfId="0" applyFont="1" applyFill="1" applyBorder="1" applyAlignment="1">
      <alignment horizontal="center" vertical="center" wrapText="1"/>
    </xf>
    <xf numFmtId="3" fontId="20" fillId="10" borderId="2" xfId="0" applyNumberFormat="1" applyFont="1" applyFill="1" applyBorder="1" applyAlignment="1">
      <alignment horizontal="center" vertical="center" wrapText="1"/>
    </xf>
    <xf numFmtId="3" fontId="45" fillId="0" borderId="8" xfId="0" applyNumberFormat="1" applyFont="1" applyFill="1" applyBorder="1" applyAlignment="1">
      <alignment horizontal="center" vertical="center"/>
    </xf>
    <xf numFmtId="3" fontId="48" fillId="10" borderId="2" xfId="0" applyNumberFormat="1" applyFont="1" applyFill="1" applyBorder="1" applyAlignment="1">
      <alignment horizontal="center" vertical="center" wrapText="1"/>
    </xf>
    <xf numFmtId="164" fontId="1" fillId="10" borderId="2" xfId="1" applyNumberFormat="1" applyFont="1" applyFill="1" applyBorder="1" applyAlignment="1">
      <alignment horizontal="center" vertical="center"/>
    </xf>
    <xf numFmtId="10" fontId="37" fillId="10" borderId="8" xfId="1" applyNumberFormat="1" applyFont="1" applyFill="1" applyBorder="1" applyAlignment="1">
      <alignment horizontal="center" vertical="center"/>
    </xf>
    <xf numFmtId="3" fontId="37" fillId="10" borderId="8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31" fillId="0" borderId="4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40" fillId="0" borderId="4" xfId="0" applyFont="1" applyBorder="1" applyAlignment="1">
      <alignment horizontal="left" vertical="top" wrapText="1"/>
    </xf>
    <xf numFmtId="0" fontId="40" fillId="0" borderId="4" xfId="0" applyFont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728767"/>
      <color rgb="FF990000"/>
      <color rgb="FFAD3333"/>
      <color rgb="FFE6E6E6"/>
      <color rgb="FF7F7F7F"/>
      <color rgb="FF808080"/>
      <color rgb="FFE8E8E8"/>
      <color rgb="FFB40000"/>
      <color rgb="FFFDBE00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5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7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4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992250876489565E-2"/>
          <c:y val="5.0767705128054966E-2"/>
          <c:w val="0.91381457137597355"/>
          <c:h val="0.70179086550346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'P01'!$B$79</c:f>
              <c:strCache>
                <c:ptCount val="1"/>
                <c:pt idx="0">
                  <c:v>INSCRITOS</c:v>
                </c:pt>
              </c:strCache>
            </c:strRef>
          </c:tx>
          <c:spPr>
            <a:solidFill>
              <a:srgbClr val="728767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'P01'!$M$78:$W$78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'P01'!$M$79:$W$79</c:f>
              <c:numCache>
                <c:formatCode>#,##0</c:formatCode>
                <c:ptCount val="11"/>
                <c:pt idx="0">
                  <c:v>3798</c:v>
                </c:pt>
                <c:pt idx="1">
                  <c:v>2348</c:v>
                </c:pt>
                <c:pt idx="2">
                  <c:v>4762</c:v>
                </c:pt>
                <c:pt idx="3">
                  <c:v>3697</c:v>
                </c:pt>
                <c:pt idx="4">
                  <c:v>6687</c:v>
                </c:pt>
                <c:pt idx="5">
                  <c:v>4939</c:v>
                </c:pt>
                <c:pt idx="6">
                  <c:v>8074</c:v>
                </c:pt>
                <c:pt idx="7">
                  <c:v>5464</c:v>
                </c:pt>
                <c:pt idx="8">
                  <c:v>9764</c:v>
                </c:pt>
                <c:pt idx="9">
                  <c:v>5458</c:v>
                </c:pt>
                <c:pt idx="10">
                  <c:v>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F-4B56-842B-7F97D568DB4A}"/>
            </c:ext>
          </c:extLst>
        </c:ser>
        <c:ser>
          <c:idx val="1"/>
          <c:order val="1"/>
          <c:tx>
            <c:strRef>
              <c:f>'P01'!$B$80</c:f>
              <c:strCache>
                <c:ptCount val="1"/>
                <c:pt idx="0">
                  <c:v>ADMITIDOS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'P01'!$M$78:$W$78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'P01'!$M$80:$W$80</c:f>
              <c:numCache>
                <c:formatCode>#,##0</c:formatCode>
                <c:ptCount val="11"/>
                <c:pt idx="0">
                  <c:v>3472</c:v>
                </c:pt>
                <c:pt idx="1">
                  <c:v>2172</c:v>
                </c:pt>
                <c:pt idx="2">
                  <c:v>3937</c:v>
                </c:pt>
                <c:pt idx="3">
                  <c:v>3062</c:v>
                </c:pt>
                <c:pt idx="4">
                  <c:v>5596</c:v>
                </c:pt>
                <c:pt idx="5">
                  <c:v>2631</c:v>
                </c:pt>
                <c:pt idx="6">
                  <c:v>4729</c:v>
                </c:pt>
                <c:pt idx="7">
                  <c:v>3635</c:v>
                </c:pt>
                <c:pt idx="8">
                  <c:v>4426</c:v>
                </c:pt>
                <c:pt idx="9">
                  <c:v>2768</c:v>
                </c:pt>
                <c:pt idx="10">
                  <c:v>2717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7F-4B56-842B-7F97D568DB4A}"/>
            </c:ext>
          </c:extLst>
        </c:ser>
        <c:ser>
          <c:idx val="2"/>
          <c:order val="2"/>
          <c:tx>
            <c:strRef>
              <c:f>'P01'!$B$81</c:f>
              <c:strCache>
                <c:ptCount val="1"/>
                <c:pt idx="0">
                  <c:v>NUEVOS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'P01'!$M$78:$W$78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'P01'!$M$81:$W$81</c:f>
              <c:numCache>
                <c:formatCode>#,##0</c:formatCode>
                <c:ptCount val="11"/>
                <c:pt idx="0">
                  <c:v>2740</c:v>
                </c:pt>
                <c:pt idx="1">
                  <c:v>1773</c:v>
                </c:pt>
                <c:pt idx="2">
                  <c:v>3216</c:v>
                </c:pt>
                <c:pt idx="3">
                  <c:v>3338</c:v>
                </c:pt>
                <c:pt idx="4">
                  <c:v>5034</c:v>
                </c:pt>
                <c:pt idx="5">
                  <c:v>2569</c:v>
                </c:pt>
                <c:pt idx="6">
                  <c:v>4240</c:v>
                </c:pt>
                <c:pt idx="7">
                  <c:v>2970</c:v>
                </c:pt>
                <c:pt idx="8">
                  <c:v>3813</c:v>
                </c:pt>
                <c:pt idx="9">
                  <c:v>2366</c:v>
                </c:pt>
                <c:pt idx="10">
                  <c:v>2543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F-4B56-842B-7F97D568DB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301781856"/>
        <c:axId val="301783424"/>
      </c:barChart>
      <c:catAx>
        <c:axId val="30178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1783424"/>
        <c:crosses val="autoZero"/>
        <c:auto val="1"/>
        <c:lblAlgn val="ctr"/>
        <c:lblOffset val="100"/>
        <c:noMultiLvlLbl val="0"/>
      </c:catAx>
      <c:valAx>
        <c:axId val="301783424"/>
        <c:scaling>
          <c:orientation val="minMax"/>
          <c:max val="1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solidFill>
            <a:schemeClr val="bg1"/>
          </a:solidFill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178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78858451088365"/>
          <c:y val="0.89988311391605336"/>
          <c:w val="0.22099332855567425"/>
          <c:h val="6.37656262278633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584419835324641"/>
          <c:y val="4.3010790317876933E-2"/>
          <c:w val="0.76644697075755219"/>
          <c:h val="0.866282433170926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'P05'!$W$32</c:f>
              <c:strCache>
                <c:ptCount val="1"/>
                <c:pt idx="0">
                  <c:v>2018-1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'P05'!$B$33:$B$45</c:f>
              <c:strCache>
                <c:ptCount val="13"/>
                <c:pt idx="0">
                  <c:v>NORTE DE SANTANDER</c:v>
                </c:pt>
                <c:pt idx="1">
                  <c:v>SANTANDER</c:v>
                </c:pt>
                <c:pt idx="2">
                  <c:v>CESAR</c:v>
                </c:pt>
                <c:pt idx="3">
                  <c:v>CUNDINAMARCA</c:v>
                </c:pt>
                <c:pt idx="4">
                  <c:v>MAGDALENA</c:v>
                </c:pt>
                <c:pt idx="5">
                  <c:v>BOLÍVAR</c:v>
                </c:pt>
                <c:pt idx="6">
                  <c:v>CASANARE</c:v>
                </c:pt>
                <c:pt idx="7">
                  <c:v>BOYACÁ</c:v>
                </c:pt>
                <c:pt idx="8">
                  <c:v>TERRITORIOS NACIONALES</c:v>
                </c:pt>
                <c:pt idx="9">
                  <c:v>GUAJIRA</c:v>
                </c:pt>
                <c:pt idx="10">
                  <c:v>CAUCA-VALLE</c:v>
                </c:pt>
                <c:pt idx="11">
                  <c:v>ANTIOQUIA</c:v>
                </c:pt>
                <c:pt idx="12">
                  <c:v>SUCRE-CÓRDOBA</c:v>
                </c:pt>
              </c:strCache>
            </c:strRef>
          </c:cat>
          <c:val>
            <c:numRef>
              <c:f>'P05'!$W$33:$W$45</c:f>
              <c:numCache>
                <c:formatCode>#,##0</c:formatCode>
                <c:ptCount val="13"/>
                <c:pt idx="0">
                  <c:v>1145</c:v>
                </c:pt>
                <c:pt idx="1">
                  <c:v>548</c:v>
                </c:pt>
                <c:pt idx="2">
                  <c:v>544</c:v>
                </c:pt>
                <c:pt idx="3">
                  <c:v>443</c:v>
                </c:pt>
                <c:pt idx="4">
                  <c:v>420</c:v>
                </c:pt>
                <c:pt idx="5">
                  <c:v>340</c:v>
                </c:pt>
                <c:pt idx="6">
                  <c:v>182</c:v>
                </c:pt>
                <c:pt idx="7">
                  <c:v>76</c:v>
                </c:pt>
                <c:pt idx="8">
                  <c:v>44</c:v>
                </c:pt>
                <c:pt idx="9">
                  <c:v>30</c:v>
                </c:pt>
                <c:pt idx="10">
                  <c:v>13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E-498F-A38B-2F141C7C5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0364424"/>
        <c:axId val="200685664"/>
      </c:barChart>
      <c:catAx>
        <c:axId val="200364424"/>
        <c:scaling>
          <c:orientation val="maxMin"/>
        </c:scaling>
        <c:delete val="0"/>
        <c:axPos val="l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0685664"/>
        <c:crosses val="autoZero"/>
        <c:auto val="1"/>
        <c:lblAlgn val="ctr"/>
        <c:lblOffset val="100"/>
        <c:noMultiLvlLbl val="0"/>
      </c:catAx>
      <c:valAx>
        <c:axId val="200685664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20036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6707334259852834"/>
          <c:y val="0.90034179060950725"/>
          <c:w val="5.5406321187557138E-2"/>
          <c:h val="7.1465441819772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8100000" algn="tr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6602862658440823E-2"/>
          <c:y val="0.23131824328073963"/>
          <c:w val="0.94805699287589051"/>
          <c:h val="0.577060918315829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'P03'!$B$12</c:f>
              <c:strCache>
                <c:ptCount val="1"/>
                <c:pt idx="0">
                  <c:v>PAMPLONA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dLbl>
              <c:idx val="0"/>
              <c:layout>
                <c:manualLayout>
                  <c:x val="0"/>
                  <c:y val="1.7748200549076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3B-44BC-86DE-2116C436A790}"/>
                </c:ext>
              </c:extLst>
            </c:dLbl>
            <c:dLbl>
              <c:idx val="1"/>
              <c:layout>
                <c:manualLayout>
                  <c:x val="-1.3084723585214263E-3"/>
                  <c:y val="1.7748200549076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3B-44BC-86DE-2116C436A790}"/>
                </c:ext>
              </c:extLst>
            </c:dLbl>
            <c:dLbl>
              <c:idx val="2"/>
              <c:layout>
                <c:manualLayout>
                  <c:x val="-2.6169447170428526E-3"/>
                  <c:y val="1.3311150411807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3B-44BC-86DE-2116C436A790}"/>
                </c:ext>
              </c:extLst>
            </c:dLbl>
            <c:dLbl>
              <c:idx val="3"/>
              <c:layout>
                <c:manualLayout>
                  <c:x val="-3.9254170755642784E-3"/>
                  <c:y val="1.3311150411807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3B-44BC-86DE-2116C436A790}"/>
                </c:ext>
              </c:extLst>
            </c:dLbl>
            <c:dLbl>
              <c:idx val="4"/>
              <c:layout>
                <c:manualLayout>
                  <c:x val="-2.6169447170429003E-3"/>
                  <c:y val="1.7748200549076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3B-44BC-86DE-2116C436A790}"/>
                </c:ext>
              </c:extLst>
            </c:dLbl>
            <c:dLbl>
              <c:idx val="5"/>
              <c:layout>
                <c:manualLayout>
                  <c:x val="-1.3084723585214263E-3"/>
                  <c:y val="1.7748200549076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3B-44BC-86DE-2116C436A790}"/>
                </c:ext>
              </c:extLst>
            </c:dLbl>
            <c:dLbl>
              <c:idx val="6"/>
              <c:layout>
                <c:manualLayout>
                  <c:x val="-5.2338894340857051E-3"/>
                  <c:y val="8.8741002745381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3B-44BC-86DE-2116C436A790}"/>
                </c:ext>
              </c:extLst>
            </c:dLbl>
            <c:dLbl>
              <c:idx val="7"/>
              <c:layout>
                <c:manualLayout>
                  <c:x val="-3.9254170755643747E-3"/>
                  <c:y val="4.43705013726905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3B-44BC-86DE-2116C436A790}"/>
                </c:ext>
              </c:extLst>
            </c:dLbl>
            <c:dLbl>
              <c:idx val="8"/>
              <c:layout>
                <c:manualLayout>
                  <c:x val="-9.5953531161524582E-17"/>
                  <c:y val="8.87410027453802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3B-44BC-86DE-2116C436A790}"/>
                </c:ext>
              </c:extLst>
            </c:dLbl>
            <c:dLbl>
              <c:idx val="9"/>
              <c:layout>
                <c:manualLayout>
                  <c:x val="-3.9254170755643747E-3"/>
                  <c:y val="8.87410027453802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3B-44BC-86DE-2116C436A790}"/>
                </c:ext>
              </c:extLst>
            </c:dLbl>
            <c:dLbl>
              <c:idx val="10"/>
              <c:layout>
                <c:manualLayout>
                  <c:x val="-2.3555055779612001E-3"/>
                  <c:y val="1.3311153491633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3B-44BC-86DE-2116C436A790}"/>
                </c:ext>
              </c:extLst>
            </c:dLbl>
            <c:dLbl>
              <c:idx val="11"/>
              <c:layout>
                <c:manualLayout>
                  <c:x val="-3.14100386813389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60-417F-A83D-F6B364E8B655}"/>
                </c:ext>
              </c:extLst>
            </c:dLbl>
            <c:dLbl>
              <c:idx val="12"/>
              <c:layout>
                <c:manualLayout>
                  <c:x val="-3.14100386813389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60-417F-A83D-F6B364E8B6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'P03'!$M$11:$W$11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'P03'!$M$12:$W$12</c:f>
              <c:numCache>
                <c:formatCode>#,##0</c:formatCode>
                <c:ptCount val="11"/>
                <c:pt idx="0">
                  <c:v>7992</c:v>
                </c:pt>
                <c:pt idx="1">
                  <c:v>8079</c:v>
                </c:pt>
                <c:pt idx="2">
                  <c:v>8855</c:v>
                </c:pt>
                <c:pt idx="3">
                  <c:v>9147</c:v>
                </c:pt>
                <c:pt idx="4">
                  <c:v>10694</c:v>
                </c:pt>
                <c:pt idx="5">
                  <c:v>10929</c:v>
                </c:pt>
                <c:pt idx="6">
                  <c:v>12445</c:v>
                </c:pt>
                <c:pt idx="7">
                  <c:v>12802</c:v>
                </c:pt>
                <c:pt idx="8">
                  <c:v>13320</c:v>
                </c:pt>
                <c:pt idx="9">
                  <c:v>13587</c:v>
                </c:pt>
                <c:pt idx="10">
                  <c:v>13687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A3B-44BC-86DE-2116C436A790}"/>
            </c:ext>
          </c:extLst>
        </c:ser>
        <c:ser>
          <c:idx val="1"/>
          <c:order val="1"/>
          <c:tx>
            <c:strRef>
              <c:f>'P03'!$B$13</c:f>
              <c:strCache>
                <c:ptCount val="1"/>
                <c:pt idx="0">
                  <c:v>VILLA DEL ROSARIO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75000"/>
                  </a:sysClr>
                </a:gs>
                <a:gs pos="23000">
                  <a:sysClr val="window" lastClr="FFFFFF">
                    <a:lumMod val="65000"/>
                  </a:sysClr>
                </a:gs>
                <a:gs pos="69000">
                  <a:sysClr val="window" lastClr="FFFFFF">
                    <a:lumMod val="50000"/>
                  </a:sysClr>
                </a:gs>
                <a:gs pos="97000">
                  <a:sysClr val="window" lastClr="FFFFFF">
                    <a:lumMod val="50000"/>
                  </a:sysClr>
                </a:gs>
              </a:gsLst>
              <a:lin ang="10800000" scaled="1"/>
            </a:gra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dLbl>
              <c:idx val="0"/>
              <c:layout>
                <c:manualLayout>
                  <c:x val="-4.33834568379884E-3"/>
                  <c:y val="6.94098371017177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3B-44BC-86DE-2116C436A790}"/>
                </c:ext>
              </c:extLst>
            </c:dLbl>
            <c:dLbl>
              <c:idx val="1"/>
              <c:layout>
                <c:manualLayout>
                  <c:x val="4.8389402448675558E-3"/>
                  <c:y val="1.62006209025384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3B-44BC-86DE-2116C436A790}"/>
                </c:ext>
              </c:extLst>
            </c:dLbl>
            <c:dLbl>
              <c:idx val="2"/>
              <c:layout>
                <c:manualLayout>
                  <c:x val="5.2654951867102319E-4"/>
                  <c:y val="1.1570843159364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A3B-44BC-86DE-2116C436A790}"/>
                </c:ext>
              </c:extLst>
            </c:dLbl>
            <c:dLbl>
              <c:idx val="3"/>
              <c:layout>
                <c:manualLayout>
                  <c:x val="4.2084479253024718E-4"/>
                  <c:y val="1.234140161666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A3B-44BC-86DE-2116C436A790}"/>
                </c:ext>
              </c:extLst>
            </c:dLbl>
            <c:dLbl>
              <c:idx val="4"/>
              <c:layout>
                <c:manualLayout>
                  <c:x val="1.5101141592573745E-4"/>
                  <c:y val="1.6200620902538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A3B-44BC-86DE-2116C436A790}"/>
                </c:ext>
              </c:extLst>
            </c:dLbl>
            <c:dLbl>
              <c:idx val="5"/>
              <c:layout>
                <c:manualLayout>
                  <c:x val="1.0488789169822567E-3"/>
                  <c:y val="6.17057169841908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A3B-44BC-86DE-2116C436A790}"/>
                </c:ext>
              </c:extLst>
            </c:dLbl>
            <c:dLbl>
              <c:idx val="6"/>
              <c:layout>
                <c:manualLayout>
                  <c:x val="-1.2226551624624738E-3"/>
                  <c:y val="8.40309864781347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A3B-44BC-86DE-2116C436A790}"/>
                </c:ext>
              </c:extLst>
            </c:dLbl>
            <c:dLbl>
              <c:idx val="7"/>
              <c:layout>
                <c:manualLayout>
                  <c:x val="2.8014173015249747E-3"/>
                  <c:y val="1.2687226570777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A3B-44BC-86DE-2116C436A790}"/>
                </c:ext>
              </c:extLst>
            </c:dLbl>
            <c:dLbl>
              <c:idx val="8"/>
              <c:layout>
                <c:manualLayout>
                  <c:x val="-1.0222963830929048E-3"/>
                  <c:y val="2.88955935395594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A3B-44BC-86DE-2116C436A790}"/>
                </c:ext>
              </c:extLst>
            </c:dLbl>
            <c:dLbl>
              <c:idx val="9"/>
              <c:layout>
                <c:manualLayout>
                  <c:x val="2.8445432208670631E-3"/>
                  <c:y val="1.3888973419373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A3B-44BC-86DE-2116C436A790}"/>
                </c:ext>
              </c:extLst>
            </c:dLbl>
            <c:dLbl>
              <c:idx val="10"/>
              <c:layout>
                <c:manualLayout>
                  <c:x val="-1.0848643152530156E-3"/>
                  <c:y val="1.6738419215998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A3B-44BC-86DE-2116C436A7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'P03'!$M$11:$W$11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'P03'!$M$13:$W$13</c:f>
              <c:numCache>
                <c:formatCode>#,##0</c:formatCode>
                <c:ptCount val="11"/>
                <c:pt idx="0">
                  <c:v>4066</c:v>
                </c:pt>
                <c:pt idx="1">
                  <c:v>4065</c:v>
                </c:pt>
                <c:pt idx="2">
                  <c:v>4188</c:v>
                </c:pt>
                <c:pt idx="3">
                  <c:v>4230</c:v>
                </c:pt>
                <c:pt idx="4">
                  <c:v>5103</c:v>
                </c:pt>
                <c:pt idx="5">
                  <c:v>4905</c:v>
                </c:pt>
                <c:pt idx="6">
                  <c:v>5676</c:v>
                </c:pt>
                <c:pt idx="7">
                  <c:v>5681</c:v>
                </c:pt>
                <c:pt idx="8">
                  <c:v>5906</c:v>
                </c:pt>
                <c:pt idx="9">
                  <c:v>5921</c:v>
                </c:pt>
                <c:pt idx="10">
                  <c:v>5766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A3B-44BC-86DE-2116C436A790}"/>
            </c:ext>
          </c:extLst>
        </c:ser>
        <c:ser>
          <c:idx val="2"/>
          <c:order val="2"/>
          <c:tx>
            <c:strRef>
              <c:f>'P03'!$B$14</c:f>
              <c:strCache>
                <c:ptCount val="1"/>
                <c:pt idx="0">
                  <c:v>CÚCUTA</c:v>
                </c:pt>
              </c:strCache>
            </c:strRef>
          </c:tx>
          <c:spPr>
            <a:solidFill>
              <a:srgbClr val="728767"/>
            </a:solidFill>
            <a:ln w="34925" cap="rnd">
              <a:noFill/>
              <a:round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dLbl>
              <c:idx val="0"/>
              <c:layout>
                <c:manualLayout>
                  <c:x val="-6.7864587759197388E-4"/>
                  <c:y val="1.0597530919951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A3B-44BC-86DE-2116C436A790}"/>
                </c:ext>
              </c:extLst>
            </c:dLbl>
            <c:dLbl>
              <c:idx val="1"/>
              <c:layout>
                <c:manualLayout>
                  <c:x val="-4.0388537551791785E-4"/>
                  <c:y val="1.6095404357371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A3B-44BC-86DE-2116C436A790}"/>
                </c:ext>
              </c:extLst>
            </c:dLbl>
            <c:dLbl>
              <c:idx val="2"/>
              <c:layout>
                <c:manualLayout>
                  <c:x val="2.4035853099559552E-3"/>
                  <c:y val="1.904238567170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A3B-44BC-86DE-2116C436A790}"/>
                </c:ext>
              </c:extLst>
            </c:dLbl>
            <c:dLbl>
              <c:idx val="3"/>
              <c:layout>
                <c:manualLayout>
                  <c:x val="-9.1715450414764192E-4"/>
                  <c:y val="1.3973781254542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A3B-44BC-86DE-2116C436A790}"/>
                </c:ext>
              </c:extLst>
            </c:dLbl>
            <c:dLbl>
              <c:idx val="4"/>
              <c:layout>
                <c:manualLayout>
                  <c:x val="-5.4102983052313838E-4"/>
                  <c:y val="3.4744421566458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A3B-44BC-86DE-2116C436A790}"/>
                </c:ext>
              </c:extLst>
            </c:dLbl>
            <c:dLbl>
              <c:idx val="5"/>
              <c:layout>
                <c:manualLayout>
                  <c:x val="-1.4746170796436744E-3"/>
                  <c:y val="1.2598423282712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A3B-44BC-86DE-2116C436A790}"/>
                </c:ext>
              </c:extLst>
            </c:dLbl>
            <c:dLbl>
              <c:idx val="6"/>
              <c:layout>
                <c:manualLayout>
                  <c:x val="1.1030380859036586E-4"/>
                  <c:y val="1.1896789220074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A3B-44BC-86DE-2116C436A790}"/>
                </c:ext>
              </c:extLst>
            </c:dLbl>
            <c:dLbl>
              <c:idx val="7"/>
              <c:layout>
                <c:manualLayout>
                  <c:x val="4.1923557838531144E-3"/>
                  <c:y val="5.88785833972463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A3B-44BC-86DE-2116C436A790}"/>
                </c:ext>
              </c:extLst>
            </c:dLbl>
            <c:dLbl>
              <c:idx val="8"/>
              <c:layout>
                <c:manualLayout>
                  <c:x val="1.2308246876865715E-3"/>
                  <c:y val="1.2023510175373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A3B-44BC-86DE-2116C436A790}"/>
                </c:ext>
              </c:extLst>
            </c:dLbl>
            <c:dLbl>
              <c:idx val="9"/>
              <c:layout>
                <c:manualLayout>
                  <c:x val="9.2802991900690522E-4"/>
                  <c:y val="1.1991584353301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A3B-44BC-86DE-2116C436A790}"/>
                </c:ext>
              </c:extLst>
            </c:dLbl>
            <c:dLbl>
              <c:idx val="10"/>
              <c:layout>
                <c:manualLayout>
                  <c:x val="2.0474089992069035E-3"/>
                  <c:y val="1.6109769817278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A3B-44BC-86DE-2116C436A790}"/>
                </c:ext>
              </c:extLst>
            </c:dLbl>
            <c:dLbl>
              <c:idx val="12"/>
              <c:layout>
                <c:manualLayout>
                  <c:x val="0"/>
                  <c:y val="1.0313897096543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60-417F-A83D-F6B364E8B6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99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'P03'!$M$11:$W$11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'P03'!$M$14:$W$14</c:f>
              <c:numCache>
                <c:formatCode>#,##0</c:formatCode>
                <c:ptCount val="11"/>
                <c:pt idx="0">
                  <c:v>1190</c:v>
                </c:pt>
                <c:pt idx="1">
                  <c:v>1285</c:v>
                </c:pt>
                <c:pt idx="2">
                  <c:v>1479</c:v>
                </c:pt>
                <c:pt idx="3">
                  <c:v>1663</c:v>
                </c:pt>
                <c:pt idx="4">
                  <c:v>1902</c:v>
                </c:pt>
                <c:pt idx="5">
                  <c:v>1886</c:v>
                </c:pt>
                <c:pt idx="6">
                  <c:v>1898</c:v>
                </c:pt>
                <c:pt idx="7">
                  <c:v>1967</c:v>
                </c:pt>
                <c:pt idx="8">
                  <c:v>1912</c:v>
                </c:pt>
                <c:pt idx="9">
                  <c:v>1853</c:v>
                </c:pt>
                <c:pt idx="10">
                  <c:v>1739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1A3B-44BC-86DE-2116C436A7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7812736"/>
        <c:axId val="307810776"/>
      </c:barChart>
      <c:lineChart>
        <c:grouping val="standard"/>
        <c:varyColors val="0"/>
        <c:ser>
          <c:idx val="3"/>
          <c:order val="3"/>
          <c:tx>
            <c:strRef>
              <c:f>'P03'!$B$15</c:f>
              <c:strCache>
                <c:ptCount val="1"/>
                <c:pt idx="0">
                  <c:v>MATRICULADOS PRESENCIAL</c:v>
                </c:pt>
              </c:strCache>
            </c:strRef>
          </c:tx>
          <c:spPr>
            <a:ln w="41275" cap="rnd">
              <a:solidFill>
                <a:sysClr val="windowText" lastClr="000000"/>
              </a:solidFill>
              <a:round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  <a:round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5282767797737856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A3B-44BC-86DE-2116C436A790}"/>
                </c:ext>
              </c:extLst>
            </c:dLbl>
            <c:dLbl>
              <c:idx val="1"/>
              <c:layout>
                <c:manualLayout>
                  <c:x val="-3.0980816925246971E-2"/>
                  <c:y val="-3.4931748184506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A3B-44BC-86DE-2116C436A790}"/>
                </c:ext>
              </c:extLst>
            </c:dLbl>
            <c:dLbl>
              <c:idx val="2"/>
              <c:layout>
                <c:manualLayout>
                  <c:x val="-2.6816441936174287E-2"/>
                  <c:y val="-3.3790535663721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A3B-44BC-86DE-2116C436A790}"/>
                </c:ext>
              </c:extLst>
            </c:dLbl>
            <c:dLbl>
              <c:idx val="3"/>
              <c:layout>
                <c:manualLayout>
                  <c:x val="-2.6528696788437927E-2"/>
                  <c:y val="-3.4404493780481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A3B-44BC-86DE-2116C436A790}"/>
                </c:ext>
              </c:extLst>
            </c:dLbl>
            <c:dLbl>
              <c:idx val="4"/>
              <c:layout>
                <c:manualLayout>
                  <c:x val="-3.0589921022252733E-2"/>
                  <c:y val="-3.4565090571446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A3B-44BC-86DE-2116C436A790}"/>
                </c:ext>
              </c:extLst>
            </c:dLbl>
            <c:dLbl>
              <c:idx val="5"/>
              <c:layout>
                <c:manualLayout>
                  <c:x val="-2.7104096966419969E-2"/>
                  <c:y val="-3.6054076448591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A3B-44BC-86DE-2116C436A790}"/>
                </c:ext>
              </c:extLst>
            </c:dLbl>
            <c:dLbl>
              <c:idx val="6"/>
              <c:layout>
                <c:manualLayout>
                  <c:x val="-2.6554200038299933E-2"/>
                  <c:y val="-2.9403682127851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A3B-44BC-86DE-2116C436A790}"/>
                </c:ext>
              </c:extLst>
            </c:dLbl>
            <c:dLbl>
              <c:idx val="7"/>
              <c:layout>
                <c:manualLayout>
                  <c:x val="-2.5708177035810437E-2"/>
                  <c:y val="-3.4208763932858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A3B-44BC-86DE-2116C436A790}"/>
                </c:ext>
              </c:extLst>
            </c:dLbl>
            <c:dLbl>
              <c:idx val="8"/>
              <c:layout>
                <c:manualLayout>
                  <c:x val="-2.5726380768927658E-2"/>
                  <c:y val="-2.8433382720124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A3B-44BC-86DE-2116C436A790}"/>
                </c:ext>
              </c:extLst>
            </c:dLbl>
            <c:dLbl>
              <c:idx val="9"/>
              <c:layout>
                <c:manualLayout>
                  <c:x val="-1.9780394000354872E-2"/>
                  <c:y val="-3.0219018506907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A3B-44BC-86DE-2116C436A790}"/>
                </c:ext>
              </c:extLst>
            </c:dLbl>
            <c:dLbl>
              <c:idx val="10"/>
              <c:layout>
                <c:manualLayout>
                  <c:x val="-1.9058899118294115E-2"/>
                  <c:y val="-4.0768929864349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A3B-44BC-86DE-2116C436A790}"/>
                </c:ext>
              </c:extLst>
            </c:dLbl>
            <c:dLbl>
              <c:idx val="11"/>
              <c:layout>
                <c:manualLayout>
                  <c:x val="-1.9686204499150418E-2"/>
                  <c:y val="-3.9618915672449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A3B-44BC-86DE-2116C436A790}"/>
                </c:ext>
              </c:extLst>
            </c:dLbl>
            <c:dLbl>
              <c:idx val="12"/>
              <c:layout>
                <c:manualLayout>
                  <c:x val="-2.4077978449200423E-2"/>
                  <c:y val="-3.4304284293910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60-417F-A83D-F6B364E8B655}"/>
                </c:ext>
              </c:extLst>
            </c:dLbl>
            <c:dLbl>
              <c:idx val="13"/>
              <c:layout>
                <c:manualLayout>
                  <c:x val="-2.4242422528527794E-2"/>
                  <c:y val="-3.8647337649367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B-4FFB-AE75-788BC8D213E4}"/>
                </c:ext>
              </c:extLst>
            </c:dLbl>
            <c:dLbl>
              <c:idx val="14"/>
              <c:layout>
                <c:manualLayout>
                  <c:x val="-2.1548820025358042E-2"/>
                  <c:y val="-3.5133943317607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0B-4FFB-AE75-788BC8D213E4}"/>
                </c:ext>
              </c:extLst>
            </c:dLbl>
            <c:dLbl>
              <c:idx val="15"/>
              <c:layout>
                <c:manualLayout>
                  <c:x val="-2.1548820025358042E-2"/>
                  <c:y val="-2.8107154654085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0B-4FFB-AE75-788BC8D213E4}"/>
                </c:ext>
              </c:extLst>
            </c:dLbl>
            <c:dLbl>
              <c:idx val="16"/>
              <c:layout>
                <c:manualLayout>
                  <c:x val="-2.0650952524301457E-2"/>
                  <c:y val="-3.1620548985846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0B-4FFB-AE75-788BC8D213E4}"/>
                </c:ext>
              </c:extLst>
            </c:dLbl>
            <c:dLbl>
              <c:idx val="17"/>
              <c:layout>
                <c:manualLayout>
                  <c:x val="-1.9753085023244871E-2"/>
                  <c:y val="-4.5674126312889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0B-4FFB-AE75-788BC8D213E4}"/>
                </c:ext>
              </c:extLst>
            </c:dLbl>
            <c:dLbl>
              <c:idx val="18"/>
              <c:layout>
                <c:manualLayout>
                  <c:x val="-2.4242422528527926E-2"/>
                  <c:y val="-3.5133943317606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0B-4FFB-AE75-788BC8D213E4}"/>
                </c:ext>
              </c:extLst>
            </c:dLbl>
            <c:dLbl>
              <c:idx val="19"/>
              <c:layout>
                <c:manualLayout>
                  <c:x val="-2.1548820025358174E-2"/>
                  <c:y val="-3.8647337649367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0B-4FFB-AE75-788BC8D213E4}"/>
                </c:ext>
              </c:extLst>
            </c:dLbl>
            <c:dLbl>
              <c:idx val="20"/>
              <c:layout>
                <c:manualLayout>
                  <c:x val="-2.1548820025358042E-2"/>
                  <c:y val="-3.1620548985846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0B-4FFB-AE75-788BC8D213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'P03'!$M$11:$W$11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'P03'!$M$15:$W$15</c:f>
              <c:numCache>
                <c:formatCode>#,##0</c:formatCode>
                <c:ptCount val="11"/>
                <c:pt idx="0">
                  <c:v>13248</c:v>
                </c:pt>
                <c:pt idx="1">
                  <c:v>13429</c:v>
                </c:pt>
                <c:pt idx="2">
                  <c:v>14522</c:v>
                </c:pt>
                <c:pt idx="3">
                  <c:v>15040</c:v>
                </c:pt>
                <c:pt idx="4">
                  <c:v>17699</c:v>
                </c:pt>
                <c:pt idx="5">
                  <c:v>17720</c:v>
                </c:pt>
                <c:pt idx="6">
                  <c:v>20019</c:v>
                </c:pt>
                <c:pt idx="7">
                  <c:v>20450</c:v>
                </c:pt>
                <c:pt idx="8">
                  <c:v>21138</c:v>
                </c:pt>
                <c:pt idx="9">
                  <c:v>21361</c:v>
                </c:pt>
                <c:pt idx="10">
                  <c:v>21192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1A3B-44BC-86DE-2116C436A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814304"/>
        <c:axId val="307813912"/>
      </c:lineChart>
      <c:catAx>
        <c:axId val="30781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810776"/>
        <c:crosses val="autoZero"/>
        <c:auto val="1"/>
        <c:lblAlgn val="ctr"/>
        <c:lblOffset val="100"/>
        <c:noMultiLvlLbl val="0"/>
      </c:catAx>
      <c:valAx>
        <c:axId val="307810776"/>
        <c:scaling>
          <c:orientation val="minMax"/>
          <c:max val="16000"/>
          <c:min val="-1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812736"/>
        <c:crosses val="autoZero"/>
        <c:crossBetween val="between"/>
        <c:majorUnit val="4000"/>
      </c:valAx>
      <c:valAx>
        <c:axId val="307813912"/>
        <c:scaling>
          <c:orientation val="minMax"/>
          <c:max val="22000"/>
          <c:min val="-1001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814304"/>
        <c:crosses val="max"/>
        <c:crossBetween val="between"/>
      </c:valAx>
      <c:catAx>
        <c:axId val="307814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7813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49372293872653"/>
          <c:y val="0.90646432298469559"/>
          <c:w val="0.4675393326232411"/>
          <c:h val="6.21684359557070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41444547492647E-2"/>
          <c:y val="0.15598052451230457"/>
          <c:w val="0.93486598685174893"/>
          <c:h val="0.64056889605211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'P04'!$B$47</c:f>
              <c:strCache>
                <c:ptCount val="1"/>
                <c:pt idx="0">
                  <c:v>ARTES Y HUMANIDADES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89000"/>
                  </a:schemeClr>
                </a:gs>
                <a:gs pos="23000">
                  <a:schemeClr val="accent1">
                    <a:lumMod val="89000"/>
                  </a:schemeClr>
                </a:gs>
                <a:gs pos="69000">
                  <a:schemeClr val="accent1">
                    <a:lumMod val="75000"/>
                  </a:schemeClr>
                </a:gs>
                <a:gs pos="97000">
                  <a:schemeClr val="accent1">
                    <a:lumMod val="70000"/>
                  </a:schemeClr>
                </a:gs>
              </a:gsLst>
              <a:lin ang="10800000" scaled="1"/>
              <a:tileRect/>
            </a:gra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1"/>
              <c:layout>
                <c:manualLayout>
                  <c:x val="-1.4049877063575693E-3"/>
                  <c:y val="1.2965962137348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53-423C-81F0-7A4A7BE83574}"/>
                </c:ext>
              </c:extLst>
            </c:dLbl>
            <c:dLbl>
              <c:idx val="4"/>
              <c:layout>
                <c:manualLayout>
                  <c:x val="0"/>
                  <c:y val="1.7287949516464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BA-447A-A07A-70174A24E991}"/>
                </c:ext>
              </c:extLst>
            </c:dLbl>
            <c:dLbl>
              <c:idx val="5"/>
              <c:layout>
                <c:manualLayout>
                  <c:x val="0"/>
                  <c:y val="1.2965962137348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BA-447A-A07A-70174A24E991}"/>
                </c:ext>
              </c:extLst>
            </c:dLbl>
            <c:dLbl>
              <c:idx val="10"/>
              <c:layout>
                <c:manualLayout>
                  <c:x val="0"/>
                  <c:y val="1.2965962137348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BA-447A-A07A-70174A24E9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336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'P04'!$Q$47:$T$47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'P04'!$Q$46:$T$46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153-423C-81F0-7A4A7BE83574}"/>
            </c:ext>
          </c:extLst>
        </c:ser>
        <c:ser>
          <c:idx val="1"/>
          <c:order val="1"/>
          <c:tx>
            <c:strRef>
              <c:f>'P04'!$B$48</c:f>
              <c:strCache>
                <c:ptCount val="1"/>
                <c:pt idx="0">
                  <c:v>CIENCIAS AGRARIAS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89000"/>
                  </a:schemeClr>
                </a:gs>
                <a:gs pos="23000">
                  <a:schemeClr val="accent2">
                    <a:lumMod val="89000"/>
                  </a:schemeClr>
                </a:gs>
                <a:gs pos="69000">
                  <a:schemeClr val="accent2">
                    <a:lumMod val="75000"/>
                  </a:schemeClr>
                </a:gs>
                <a:gs pos="97000">
                  <a:schemeClr val="accent2">
                    <a:lumMod val="70000"/>
                  </a:schemeClr>
                </a:gs>
              </a:gsLst>
              <a:lin ang="10800000" scaled="1"/>
              <a:tileRect/>
            </a:gra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3"/>
              <c:layout>
                <c:manualLayout>
                  <c:x val="-5.1788473188227464E-17"/>
                  <c:y val="1.7287949516464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BA-447A-A07A-70174A24E991}"/>
                </c:ext>
              </c:extLst>
            </c:dLbl>
            <c:dLbl>
              <c:idx val="10"/>
              <c:layout>
                <c:manualLayout>
                  <c:x val="-1.4124292214479858E-3"/>
                  <c:y val="3.8897886412046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BA-447A-A07A-70174A24E9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99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'P04'!$Q$48:$T$48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'P04'!$Q$46:$T$46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A153-423C-81F0-7A4A7BE83574}"/>
            </c:ext>
          </c:extLst>
        </c:ser>
        <c:ser>
          <c:idx val="2"/>
          <c:order val="2"/>
          <c:tx>
            <c:strRef>
              <c:f>'P04'!$B$49</c:f>
              <c:strCache>
                <c:ptCount val="1"/>
                <c:pt idx="0">
                  <c:v>CIENCIAS BÁSICAS</c:v>
                </c:pt>
              </c:strCache>
            </c:strRef>
          </c:tx>
          <c:spPr>
            <a:solidFill>
              <a:schemeClr val="accent3"/>
            </a:solidFill>
            <a:ln w="34925"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'P04'!$Q$49:$T$49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'P04'!$Q$46:$T$46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A153-423C-81F0-7A4A7BE83574}"/>
            </c:ext>
          </c:extLst>
        </c:ser>
        <c:ser>
          <c:idx val="3"/>
          <c:order val="3"/>
          <c:tx>
            <c:strRef>
              <c:f>'P04'!$B$50</c:f>
              <c:strCache>
                <c:ptCount val="1"/>
                <c:pt idx="0">
                  <c:v>CIENCIAS DE LA SALUD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'P04'!$Q$50:$T$50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'P04'!$Q$46:$T$46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EA68-4BEA-948A-B299DC1414A8}"/>
            </c:ext>
          </c:extLst>
        </c:ser>
        <c:ser>
          <c:idx val="4"/>
          <c:order val="4"/>
          <c:tx>
            <c:strRef>
              <c:f>'P04'!$B$51</c:f>
              <c:strCache>
                <c:ptCount val="1"/>
                <c:pt idx="0">
                  <c:v>CIENCIAS ECONÓMICAS Y EMPRESARIALES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'P04'!$Q$51:$T$51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'P04'!$Q$46:$T$46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EA68-4BEA-948A-B299DC1414A8}"/>
            </c:ext>
          </c:extLst>
        </c:ser>
        <c:ser>
          <c:idx val="5"/>
          <c:order val="5"/>
          <c:tx>
            <c:strRef>
              <c:f>'P04'!$B$52</c:f>
              <c:strCache>
                <c:ptCount val="1"/>
                <c:pt idx="0">
                  <c:v>CIENCIAS DE LA EDUCACIÓN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'P04'!$Q$52:$T$52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'P04'!$Q$46:$T$46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EA68-4BEA-948A-B299DC1414A8}"/>
            </c:ext>
          </c:extLst>
        </c:ser>
        <c:ser>
          <c:idx val="6"/>
          <c:order val="6"/>
          <c:tx>
            <c:strRef>
              <c:f>'P04'!$B$53</c:f>
              <c:strCache>
                <c:ptCount val="1"/>
                <c:pt idx="0">
                  <c:v>INGENIERÍAS Y ARQUITECTURA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'P04'!$Q$53:$T$53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'P04'!$Q$46:$T$46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EA68-4BEA-948A-B299DC141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815088"/>
        <c:axId val="307816264"/>
      </c:barChart>
      <c:lineChart>
        <c:grouping val="standard"/>
        <c:varyColors val="0"/>
        <c:ser>
          <c:idx val="7"/>
          <c:order val="7"/>
          <c:tx>
            <c:strRef>
              <c:f>'P04'!$B$54</c:f>
              <c:strCache>
                <c:ptCount val="1"/>
                <c:pt idx="0">
                  <c:v>TOTAL POSTGRADO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val>
            <c:numRef>
              <c:f>'P04'!$Q$54:$T$54</c:f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'P04'!$Q$46:$T$46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EA68-4BEA-948A-B299DC141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811560"/>
        <c:axId val="307812344"/>
      </c:lineChart>
      <c:catAx>
        <c:axId val="30781508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816264"/>
        <c:crosses val="autoZero"/>
        <c:auto val="1"/>
        <c:lblAlgn val="ctr"/>
        <c:lblOffset val="100"/>
        <c:noMultiLvlLbl val="0"/>
      </c:catAx>
      <c:valAx>
        <c:axId val="307816264"/>
        <c:scaling>
          <c:orientation val="minMax"/>
          <c:max val="45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815088"/>
        <c:crosses val="autoZero"/>
        <c:crossBetween val="between"/>
      </c:valAx>
      <c:valAx>
        <c:axId val="3078123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811560"/>
        <c:crosses val="max"/>
        <c:crossBetween val="between"/>
      </c:valAx>
      <c:catAx>
        <c:axId val="307811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7812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474548426441429"/>
          <c:y val="0.90113402823176603"/>
          <c:w val="0.48306962156600813"/>
          <c:h val="7.29340474935365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8100000" algn="tr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025127891185181E-2"/>
          <c:y val="7.5585259029028795E-2"/>
          <c:w val="0.94805699287589051"/>
          <c:h val="0.710756897779269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'P04'!$B$10</c:f>
              <c:strCache>
                <c:ptCount val="1"/>
                <c:pt idx="0">
                  <c:v>ESPECIALIZACION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</c:spPr>
          <c:invertIfNegative val="0"/>
          <c:dLbls>
            <c:dLbl>
              <c:idx val="0"/>
              <c:layout>
                <c:manualLayout>
                  <c:x val="-4.2643923240938165E-3"/>
                  <c:y val="-4.43705013726905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54-4297-A568-8D32306895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336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'P04'!$M$9:$W$9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'P04'!$M$10:$W$10</c:f>
              <c:numCache>
                <c:formatCode>#,##0</c:formatCode>
                <c:ptCount val="11"/>
                <c:pt idx="0">
                  <c:v>242</c:v>
                </c:pt>
                <c:pt idx="1">
                  <c:v>382</c:v>
                </c:pt>
                <c:pt idx="2">
                  <c:v>529</c:v>
                </c:pt>
                <c:pt idx="3">
                  <c:v>239</c:v>
                </c:pt>
                <c:pt idx="4">
                  <c:v>85</c:v>
                </c:pt>
                <c:pt idx="5">
                  <c:v>103</c:v>
                </c:pt>
                <c:pt idx="6">
                  <c:v>86</c:v>
                </c:pt>
                <c:pt idx="7">
                  <c:v>225</c:v>
                </c:pt>
                <c:pt idx="8">
                  <c:v>143</c:v>
                </c:pt>
                <c:pt idx="9">
                  <c:v>127</c:v>
                </c:pt>
                <c:pt idx="10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C54-4297-A568-8D323068958E}"/>
            </c:ext>
          </c:extLst>
        </c:ser>
        <c:ser>
          <c:idx val="1"/>
          <c:order val="1"/>
          <c:tx>
            <c:strRef>
              <c:f>'P04'!$B$11</c:f>
              <c:strCache>
                <c:ptCount val="1"/>
                <c:pt idx="0">
                  <c:v>MAESTRIA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</c:spPr>
          <c:invertIfNegative val="0"/>
          <c:dLbls>
            <c:dLbl>
              <c:idx val="0"/>
              <c:layout>
                <c:manualLayout>
                  <c:x val="1.1820329869107887E-3"/>
                  <c:y val="2.40673886883273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7C-4B4E-B1BB-7F8309D2BE73}"/>
                </c:ext>
              </c:extLst>
            </c:dLbl>
            <c:dLbl>
              <c:idx val="1"/>
              <c:layout>
                <c:manualLayout>
                  <c:x val="2.3391244995179892E-3"/>
                  <c:y val="2.09561950378795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0E-497A-9619-66C6BCDF4888}"/>
                </c:ext>
              </c:extLst>
            </c:dLbl>
            <c:dLbl>
              <c:idx val="2"/>
              <c:layout>
                <c:manualLayout>
                  <c:x val="1.1820171272156992E-3"/>
                  <c:y val="2.1807322063596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0E-497A-9619-66C6BCDF4888}"/>
                </c:ext>
              </c:extLst>
            </c:dLbl>
            <c:dLbl>
              <c:idx val="3"/>
              <c:layout>
                <c:manualLayout>
                  <c:x val="1.173749448656027E-3"/>
                  <c:y val="1.92539109506618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0E-497A-9619-66C6BCDF4888}"/>
                </c:ext>
              </c:extLst>
            </c:dLbl>
            <c:dLbl>
              <c:idx val="4"/>
              <c:layout>
                <c:manualLayout>
                  <c:x val="2.3640659738215991E-3"/>
                  <c:y val="2.40673886883273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0E-497A-9619-66C6BCDF4888}"/>
                </c:ext>
              </c:extLst>
            </c:dLbl>
            <c:dLbl>
              <c:idx val="5"/>
              <c:layout>
                <c:manualLayout>
                  <c:x val="-2.4943688227723961E-5"/>
                  <c:y val="2.40673886883273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0E-497A-9619-66C6BCDF4888}"/>
                </c:ext>
              </c:extLst>
            </c:dLbl>
            <c:dLbl>
              <c:idx val="6"/>
              <c:layout>
                <c:manualLayout>
                  <c:x val="1.5789125555016079E-2"/>
                  <c:y val="2.87398889666107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7A-485C-AB58-E313FC97FD4B}"/>
                </c:ext>
              </c:extLst>
            </c:dLbl>
            <c:dLbl>
              <c:idx val="7"/>
              <c:layout>
                <c:manualLayout>
                  <c:x val="-2.477615599336732E-4"/>
                  <c:y val="2.18088442915754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7A-485C-AB58-E313FC97FD4B}"/>
                </c:ext>
              </c:extLst>
            </c:dLbl>
            <c:dLbl>
              <c:idx val="8"/>
              <c:layout>
                <c:manualLayout>
                  <c:x val="1.7706332284871899E-3"/>
                  <c:y val="2.6327530402519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0E-497A-9619-66C6BCDF4888}"/>
                </c:ext>
              </c:extLst>
            </c:dLbl>
            <c:dLbl>
              <c:idx val="9"/>
              <c:layout>
                <c:manualLayout>
                  <c:x val="2.6809651474530832E-3"/>
                  <c:y val="1.44404557398346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0E-497A-9619-66C6BCDF4888}"/>
                </c:ext>
              </c:extLst>
            </c:dLbl>
            <c:dLbl>
              <c:idx val="10"/>
              <c:layout>
                <c:manualLayout>
                  <c:x val="8.9365504915102768E-4"/>
                  <c:y val="1.61427097912679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0E-497A-9619-66C6BCDF4888}"/>
                </c:ext>
              </c:extLst>
            </c:dLbl>
            <c:dLbl>
              <c:idx val="11"/>
              <c:layout>
                <c:manualLayout>
                  <c:x val="2.3474176234317135E-3"/>
                  <c:y val="1.9253910950661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0E-497A-9619-66C6BCDF48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AD3333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'P04'!$M$9:$W$9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'P04'!$M$11:$W$11</c:f>
              <c:numCache>
                <c:formatCode>#,##0</c:formatCode>
                <c:ptCount val="11"/>
                <c:pt idx="0">
                  <c:v>287</c:v>
                </c:pt>
                <c:pt idx="1">
                  <c:v>438</c:v>
                </c:pt>
                <c:pt idx="2">
                  <c:v>385</c:v>
                </c:pt>
                <c:pt idx="3">
                  <c:v>225</c:v>
                </c:pt>
                <c:pt idx="4">
                  <c:v>173</c:v>
                </c:pt>
                <c:pt idx="5">
                  <c:v>144</c:v>
                </c:pt>
                <c:pt idx="6">
                  <c:v>268</c:v>
                </c:pt>
                <c:pt idx="7">
                  <c:v>267</c:v>
                </c:pt>
                <c:pt idx="8">
                  <c:v>338</c:v>
                </c:pt>
                <c:pt idx="9">
                  <c:v>302</c:v>
                </c:pt>
                <c:pt idx="10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C54-4297-A568-8D32306895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7815480"/>
        <c:axId val="307815872"/>
      </c:barChart>
      <c:lineChart>
        <c:grouping val="standard"/>
        <c:varyColors val="0"/>
        <c:ser>
          <c:idx val="3"/>
          <c:order val="2"/>
          <c:tx>
            <c:strRef>
              <c:f>'P04'!$B$12</c:f>
              <c:strCache>
                <c:ptCount val="1"/>
                <c:pt idx="0">
                  <c:v>TOTAL POSTGRADO</c:v>
                </c:pt>
              </c:strCache>
            </c:strRef>
          </c:tx>
          <c:spPr>
            <a:ln w="34925" cap="rnd">
              <a:solidFill>
                <a:sysClr val="windowText" lastClr="00000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3708668453976773E-2"/>
                  <c:y val="-3.7612763411022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FB-4C62-AF24-71FC91C7A10F}"/>
                </c:ext>
              </c:extLst>
            </c:dLbl>
            <c:dLbl>
              <c:idx val="1"/>
              <c:layout>
                <c:manualLayout>
                  <c:x val="-1.7283288650580861E-2"/>
                  <c:y val="-3.7612763411022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FB-4C62-AF24-71FC91C7A10F}"/>
                </c:ext>
              </c:extLst>
            </c:dLbl>
            <c:dLbl>
              <c:idx val="2"/>
              <c:layout>
                <c:manualLayout>
                  <c:x val="-1.3708668453976797E-2"/>
                  <c:y val="-3.7612763411022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FB-4C62-AF24-71FC91C7A10F}"/>
                </c:ext>
              </c:extLst>
            </c:dLbl>
            <c:dLbl>
              <c:idx val="3"/>
              <c:layout>
                <c:manualLayout>
                  <c:x val="-1.1921358355674774E-2"/>
                  <c:y val="-4.1575121631917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FB-4C62-AF24-71FC91C7A10F}"/>
                </c:ext>
              </c:extLst>
            </c:dLbl>
            <c:dLbl>
              <c:idx val="4"/>
              <c:layout>
                <c:manualLayout>
                  <c:x val="-1.2815013404825737E-2"/>
                  <c:y val="-2.9688046969232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FB-4C62-AF24-71FC91C7A10F}"/>
                </c:ext>
              </c:extLst>
            </c:dLbl>
            <c:dLbl>
              <c:idx val="5"/>
              <c:layout>
                <c:manualLayout>
                  <c:x val="-1.370866845397683E-2"/>
                  <c:y val="-3.76127634110226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FB-4C62-AF24-71FC91C7A10F}"/>
                </c:ext>
              </c:extLst>
            </c:dLbl>
            <c:dLbl>
              <c:idx val="6"/>
              <c:layout>
                <c:manualLayout>
                  <c:x val="-1.370866845397683E-2"/>
                  <c:y val="-3.76127634110226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FB-4C62-AF24-71FC91C7A10F}"/>
                </c:ext>
              </c:extLst>
            </c:dLbl>
            <c:dLbl>
              <c:idx val="7"/>
              <c:layout>
                <c:manualLayout>
                  <c:x val="-1.3708668453976896E-2"/>
                  <c:y val="-3.7612763411022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FB-4C62-AF24-71FC91C7A10F}"/>
                </c:ext>
              </c:extLst>
            </c:dLbl>
            <c:dLbl>
              <c:idx val="8"/>
              <c:layout>
                <c:manualLayout>
                  <c:x val="-1.3708668453976764E-2"/>
                  <c:y val="-3.76127634110226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FB-4C62-AF24-71FC91C7A10F}"/>
                </c:ext>
              </c:extLst>
            </c:dLbl>
            <c:dLbl>
              <c:idx val="9"/>
              <c:layout>
                <c:manualLayout>
                  <c:x val="-1.3708668453976764E-2"/>
                  <c:y val="-3.7612763411022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FB-4C62-AF24-71FC91C7A10F}"/>
                </c:ext>
              </c:extLst>
            </c:dLbl>
            <c:dLbl>
              <c:idx val="10"/>
              <c:layout>
                <c:manualLayout>
                  <c:x val="-1.8176943699732034E-2"/>
                  <c:y val="-3.76127634110226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FB-4C62-AF24-71FC91C7A1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'P04'!$M$9:$W$9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'P04'!$M$12:$W$12</c:f>
              <c:numCache>
                <c:formatCode>#,##0</c:formatCode>
                <c:ptCount val="11"/>
                <c:pt idx="0">
                  <c:v>529</c:v>
                </c:pt>
                <c:pt idx="1">
                  <c:v>820</c:v>
                </c:pt>
                <c:pt idx="2">
                  <c:v>914</c:v>
                </c:pt>
                <c:pt idx="3">
                  <c:v>464</c:v>
                </c:pt>
                <c:pt idx="4">
                  <c:v>258</c:v>
                </c:pt>
                <c:pt idx="5">
                  <c:v>247</c:v>
                </c:pt>
                <c:pt idx="6">
                  <c:v>354</c:v>
                </c:pt>
                <c:pt idx="7">
                  <c:v>492</c:v>
                </c:pt>
                <c:pt idx="8">
                  <c:v>481</c:v>
                </c:pt>
                <c:pt idx="9">
                  <c:v>429</c:v>
                </c:pt>
                <c:pt idx="10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FC54-4297-A568-8D3230689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7817440"/>
        <c:axId val="307816656"/>
      </c:lineChart>
      <c:catAx>
        <c:axId val="307815480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2700" cap="flat" cmpd="sng" algn="ctr">
            <a:solidFill>
              <a:sysClr val="windowText" lastClr="000000">
                <a:alpha val="54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815872"/>
        <c:crosses val="autoZero"/>
        <c:auto val="1"/>
        <c:lblAlgn val="ctr"/>
        <c:lblOffset val="100"/>
        <c:noMultiLvlLbl val="0"/>
      </c:catAx>
      <c:valAx>
        <c:axId val="307815872"/>
        <c:scaling>
          <c:orientation val="minMax"/>
          <c:max val="8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815480"/>
        <c:crosses val="autoZero"/>
        <c:crossBetween val="between"/>
      </c:valAx>
      <c:valAx>
        <c:axId val="307816656"/>
        <c:scaling>
          <c:orientation val="minMax"/>
          <c:max val="11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817440"/>
        <c:crosses val="max"/>
        <c:crossBetween val="between"/>
        <c:majorUnit val="200"/>
      </c:valAx>
      <c:catAx>
        <c:axId val="30781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7816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531362471906581"/>
          <c:y val="0.89409667541557303"/>
          <c:w val="0.58683106228487902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931452527972791E-2"/>
          <c:y val="0.15341558683117365"/>
          <c:w val="0.94805699287589051"/>
          <c:h val="0.65169803338175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'P06'!$S$13</c:f>
              <c:strCache>
                <c:ptCount val="1"/>
                <c:pt idx="0">
                  <c:v>2016-1</c:v>
                </c:pt>
              </c:strCache>
            </c:strRef>
          </c:tx>
          <c:spPr>
            <a:solidFill>
              <a:schemeClr val="accent2">
                <a:tint val="54000"/>
              </a:schemeClr>
            </a:solidFill>
            <a:ln>
              <a:noFill/>
            </a:ln>
            <a:effectLst>
              <a:outerShdw blurRad="50800" dist="38100" dir="13500000" algn="b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'P06'!$B$14:$B$21</c15:sqref>
                  </c15:fullRef>
                </c:ext>
              </c:extLst>
              <c:f>'P06'!$B$14:$B$20</c:f>
              <c:strCache>
                <c:ptCount val="7"/>
                <c:pt idx="0">
                  <c:v>INGENIERIAS Y ARQUITECTURA</c:v>
                </c:pt>
                <c:pt idx="1">
                  <c:v>CIENCIAS DE LA SALUD</c:v>
                </c:pt>
                <c:pt idx="2">
                  <c:v>CIENCIAS ECONÓMICAS Y EMPRESARIALES</c:v>
                </c:pt>
                <c:pt idx="3">
                  <c:v>CIENCIAS DE LA EDUCACIÓN</c:v>
                </c:pt>
                <c:pt idx="4">
                  <c:v>ARTES Y HUMANIDADES</c:v>
                </c:pt>
                <c:pt idx="5">
                  <c:v>CIENCIAS BÁSICAS</c:v>
                </c:pt>
                <c:pt idx="6">
                  <c:v>CIENCIAS AGRARIAS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'P06'!$S$14:$S$21</c15:sqref>
                  </c15:fullRef>
                </c:ext>
              </c:extLst>
              <c:f>'P06'!$S$14:$S$20</c:f>
              <c:numCache>
                <c:formatCode>#,##0</c:formatCode>
                <c:ptCount val="7"/>
                <c:pt idx="0">
                  <c:v>7280</c:v>
                </c:pt>
                <c:pt idx="1">
                  <c:v>3373</c:v>
                </c:pt>
                <c:pt idx="2">
                  <c:v>3610</c:v>
                </c:pt>
                <c:pt idx="3">
                  <c:v>5524</c:v>
                </c:pt>
                <c:pt idx="4">
                  <c:v>2378</c:v>
                </c:pt>
                <c:pt idx="5">
                  <c:v>709</c:v>
                </c:pt>
                <c:pt idx="6">
                  <c:v>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A3B-44BC-86DE-2116C436A790}"/>
            </c:ext>
          </c:extLst>
        </c:ser>
        <c:ser>
          <c:idx val="1"/>
          <c:order val="1"/>
          <c:tx>
            <c:strRef>
              <c:f>'P06'!$T$13</c:f>
              <c:strCache>
                <c:ptCount val="1"/>
                <c:pt idx="0">
                  <c:v>2016-2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>
              <a:outerShdw blurRad="50800" dist="38100" dir="13500000" algn="b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'P06'!$B$14:$B$21</c15:sqref>
                  </c15:fullRef>
                </c:ext>
              </c:extLst>
              <c:f>'P06'!$B$14:$B$20</c:f>
              <c:strCache>
                <c:ptCount val="7"/>
                <c:pt idx="0">
                  <c:v>INGENIERIAS Y ARQUITECTURA</c:v>
                </c:pt>
                <c:pt idx="1">
                  <c:v>CIENCIAS DE LA SALUD</c:v>
                </c:pt>
                <c:pt idx="2">
                  <c:v>CIENCIAS ECONÓMICAS Y EMPRESARIALES</c:v>
                </c:pt>
                <c:pt idx="3">
                  <c:v>CIENCIAS DE LA EDUCACIÓN</c:v>
                </c:pt>
                <c:pt idx="4">
                  <c:v>ARTES Y HUMANIDADES</c:v>
                </c:pt>
                <c:pt idx="5">
                  <c:v>CIENCIAS BÁSICAS</c:v>
                </c:pt>
                <c:pt idx="6">
                  <c:v>CIENCIAS AGRARIAS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'P06'!$T$14:$T$21</c15:sqref>
                  </c15:fullRef>
                </c:ext>
              </c:extLst>
              <c:f>'P06'!$T$14:$T$20</c:f>
              <c:numCache>
                <c:formatCode>#,##0</c:formatCode>
                <c:ptCount val="7"/>
                <c:pt idx="0">
                  <c:v>7315</c:v>
                </c:pt>
                <c:pt idx="1">
                  <c:v>3591</c:v>
                </c:pt>
                <c:pt idx="2">
                  <c:v>3525</c:v>
                </c:pt>
                <c:pt idx="3">
                  <c:v>5856</c:v>
                </c:pt>
                <c:pt idx="4">
                  <c:v>2484</c:v>
                </c:pt>
                <c:pt idx="5">
                  <c:v>657</c:v>
                </c:pt>
                <c:pt idx="6">
                  <c:v>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A3B-44BC-86DE-2116C436A790}"/>
            </c:ext>
          </c:extLst>
        </c:ser>
        <c:ser>
          <c:idx val="2"/>
          <c:order val="2"/>
          <c:tx>
            <c:strRef>
              <c:f>'P06'!$U$13</c:f>
              <c:strCache>
                <c:ptCount val="1"/>
                <c:pt idx="0">
                  <c:v>2017-1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0800" dist="38100" dir="13500000" algn="b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'P06'!$B$14:$B$21</c15:sqref>
                  </c15:fullRef>
                </c:ext>
              </c:extLst>
              <c:f>'P06'!$B$14:$B$20</c:f>
              <c:strCache>
                <c:ptCount val="7"/>
                <c:pt idx="0">
                  <c:v>INGENIERIAS Y ARQUITECTURA</c:v>
                </c:pt>
                <c:pt idx="1">
                  <c:v>CIENCIAS DE LA SALUD</c:v>
                </c:pt>
                <c:pt idx="2">
                  <c:v>CIENCIAS ECONÓMICAS Y EMPRESARIALES</c:v>
                </c:pt>
                <c:pt idx="3">
                  <c:v>CIENCIAS DE LA EDUCACIÓN</c:v>
                </c:pt>
                <c:pt idx="4">
                  <c:v>ARTES Y HUMANIDADES</c:v>
                </c:pt>
                <c:pt idx="5">
                  <c:v>CIENCIAS BÁSICAS</c:v>
                </c:pt>
                <c:pt idx="6">
                  <c:v>CIENCIAS AGRARIAS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'P06'!$U$14:$U$21</c15:sqref>
                  </c15:fullRef>
                </c:ext>
              </c:extLst>
              <c:f>'P06'!$U$14:$U$20</c:f>
              <c:numCache>
                <c:formatCode>#,##0</c:formatCode>
                <c:ptCount val="7"/>
                <c:pt idx="0">
                  <c:v>7437</c:v>
                </c:pt>
                <c:pt idx="1">
                  <c:v>3747</c:v>
                </c:pt>
                <c:pt idx="2">
                  <c:v>3541</c:v>
                </c:pt>
                <c:pt idx="3">
                  <c:v>6297</c:v>
                </c:pt>
                <c:pt idx="4">
                  <c:v>2537</c:v>
                </c:pt>
                <c:pt idx="5">
                  <c:v>722</c:v>
                </c:pt>
                <c:pt idx="6">
                  <c:v>1027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1A3B-44BC-86DE-2116C436A790}"/>
            </c:ext>
          </c:extLst>
        </c:ser>
        <c:ser>
          <c:idx val="3"/>
          <c:order val="3"/>
          <c:tx>
            <c:strRef>
              <c:f>'P06'!$V$13</c:f>
              <c:strCache>
                <c:ptCount val="1"/>
                <c:pt idx="0">
                  <c:v>2017-2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>
              <a:outerShdw blurRad="50800" dist="38100" dir="13500000" algn="b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'P06'!$B$14:$B$21</c15:sqref>
                  </c15:fullRef>
                </c:ext>
              </c:extLst>
              <c:f>'P06'!$B$14:$B$20</c:f>
              <c:strCache>
                <c:ptCount val="7"/>
                <c:pt idx="0">
                  <c:v>INGENIERIAS Y ARQUITECTURA</c:v>
                </c:pt>
                <c:pt idx="1">
                  <c:v>CIENCIAS DE LA SALUD</c:v>
                </c:pt>
                <c:pt idx="2">
                  <c:v>CIENCIAS ECONÓMICAS Y EMPRESARIALES</c:v>
                </c:pt>
                <c:pt idx="3">
                  <c:v>CIENCIAS DE LA EDUCACIÓN</c:v>
                </c:pt>
                <c:pt idx="4">
                  <c:v>ARTES Y HUMANIDADES</c:v>
                </c:pt>
                <c:pt idx="5">
                  <c:v>CIENCIAS BÁSICAS</c:v>
                </c:pt>
                <c:pt idx="6">
                  <c:v>CIENCIAS AGRARIAS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'P06'!$V$14:$V$21</c15:sqref>
                  </c15:fullRef>
                </c:ext>
              </c:extLst>
              <c:f>'P06'!$V$14:$V$20</c:f>
              <c:numCache>
                <c:formatCode>#,##0</c:formatCode>
                <c:ptCount val="7"/>
                <c:pt idx="0">
                  <c:v>7474</c:v>
                </c:pt>
                <c:pt idx="1">
                  <c:v>3858</c:v>
                </c:pt>
                <c:pt idx="2">
                  <c:v>3453</c:v>
                </c:pt>
                <c:pt idx="3">
                  <c:v>6073</c:v>
                </c:pt>
                <c:pt idx="4">
                  <c:v>2539</c:v>
                </c:pt>
                <c:pt idx="5">
                  <c:v>723</c:v>
                </c:pt>
                <c:pt idx="6">
                  <c:v>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1A3B-44BC-86DE-2116C436A790}"/>
            </c:ext>
          </c:extLst>
        </c:ser>
        <c:ser>
          <c:idx val="4"/>
          <c:order val="4"/>
          <c:tx>
            <c:strRef>
              <c:f>'P06'!$W$13</c:f>
              <c:strCache>
                <c:ptCount val="1"/>
                <c:pt idx="0">
                  <c:v>2018-1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>
              <a:outerShdw blurRad="50800" dist="38100" dir="13500000" algn="b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'P06'!$B$14:$B$21</c15:sqref>
                  </c15:fullRef>
                </c:ext>
              </c:extLst>
              <c:f>'P06'!$B$14:$B$20</c:f>
              <c:strCache>
                <c:ptCount val="7"/>
                <c:pt idx="0">
                  <c:v>INGENIERIAS Y ARQUITECTURA</c:v>
                </c:pt>
                <c:pt idx="1">
                  <c:v>CIENCIAS DE LA SALUD</c:v>
                </c:pt>
                <c:pt idx="2">
                  <c:v>CIENCIAS ECONÓMICAS Y EMPRESARIALES</c:v>
                </c:pt>
                <c:pt idx="3">
                  <c:v>CIENCIAS DE LA EDUCACIÓN</c:v>
                </c:pt>
                <c:pt idx="4">
                  <c:v>ARTES Y HUMANIDADES</c:v>
                </c:pt>
                <c:pt idx="5">
                  <c:v>CIENCIAS BÁSICAS</c:v>
                </c:pt>
                <c:pt idx="6">
                  <c:v>CIENCIAS AGRARIAS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'P06'!$W$14:$W$21</c15:sqref>
                  </c15:fullRef>
                </c:ext>
              </c:extLst>
              <c:f>'P06'!$W$14:$W$20</c:f>
              <c:numCache>
                <c:formatCode>#,##0</c:formatCode>
                <c:ptCount val="7"/>
                <c:pt idx="0">
                  <c:v>7304</c:v>
                </c:pt>
                <c:pt idx="1">
                  <c:v>3948</c:v>
                </c:pt>
                <c:pt idx="2">
                  <c:v>3483</c:v>
                </c:pt>
                <c:pt idx="3">
                  <c:v>5706</c:v>
                </c:pt>
                <c:pt idx="4">
                  <c:v>2478</c:v>
                </c:pt>
                <c:pt idx="5">
                  <c:v>821</c:v>
                </c:pt>
                <c:pt idx="6">
                  <c:v>1095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D-4244-A7AD-65C01908DD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07810384"/>
        <c:axId val="307811952"/>
      </c:barChart>
      <c:catAx>
        <c:axId val="30781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811952"/>
        <c:crosses val="autoZero"/>
        <c:auto val="1"/>
        <c:lblAlgn val="ctr"/>
        <c:lblOffset val="100"/>
        <c:noMultiLvlLbl val="0"/>
      </c:catAx>
      <c:valAx>
        <c:axId val="307811952"/>
        <c:scaling>
          <c:orientation val="minMax"/>
          <c:max val="8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81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8168679709844E-2"/>
          <c:y val="0.15341542962867347"/>
          <c:w val="0.94805699287589051"/>
          <c:h val="0.651698033381753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'P06'!$S$59</c:f>
              <c:strCache>
                <c:ptCount val="1"/>
                <c:pt idx="0">
                  <c:v>2016-1</c:v>
                </c:pt>
              </c:strCache>
            </c:strRef>
          </c:tx>
          <c:spPr>
            <a:solidFill>
              <a:schemeClr val="accent2">
                <a:tint val="54000"/>
              </a:schemeClr>
            </a:solidFill>
            <a:ln>
              <a:noFill/>
            </a:ln>
            <a:effectLst>
              <a:outerShdw blurRad="50800" dist="38100" dir="13500000" algn="b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'P06'!$B$60:$B$67</c15:sqref>
                  </c15:fullRef>
                </c:ext>
              </c:extLst>
              <c:f>'P06'!$B$60:$B$66</c:f>
              <c:strCache>
                <c:ptCount val="7"/>
                <c:pt idx="0">
                  <c:v>INGENIERIAS Y ARQUITECTURA</c:v>
                </c:pt>
                <c:pt idx="1">
                  <c:v>CIENCIAS DE LA SALUD</c:v>
                </c:pt>
                <c:pt idx="2">
                  <c:v>CIENCIAS DE LA EDUCACION</c:v>
                </c:pt>
                <c:pt idx="3">
                  <c:v>ARTES Y HUMANIDADES</c:v>
                </c:pt>
                <c:pt idx="4">
                  <c:v>CIENCIAS ECONOMICAS Y EMPRESARIALES</c:v>
                </c:pt>
                <c:pt idx="5">
                  <c:v>CIENCIAS AGRARIAS</c:v>
                </c:pt>
                <c:pt idx="6">
                  <c:v>CIENCIAS BASICAS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'P06'!$S$60:$S$67</c15:sqref>
                  </c15:fullRef>
                </c:ext>
              </c:extLst>
              <c:f>'P06'!$S$60:$S$66</c:f>
              <c:numCache>
                <c:formatCode>#,##0</c:formatCode>
                <c:ptCount val="7"/>
                <c:pt idx="0">
                  <c:v>7280</c:v>
                </c:pt>
                <c:pt idx="1">
                  <c:v>3373</c:v>
                </c:pt>
                <c:pt idx="2">
                  <c:v>3791</c:v>
                </c:pt>
                <c:pt idx="3">
                  <c:v>2378</c:v>
                </c:pt>
                <c:pt idx="4">
                  <c:v>1595</c:v>
                </c:pt>
                <c:pt idx="5">
                  <c:v>893</c:v>
                </c:pt>
                <c:pt idx="6">
                  <c:v>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A3B-44BC-86DE-2116C436A790}"/>
            </c:ext>
          </c:extLst>
        </c:ser>
        <c:ser>
          <c:idx val="1"/>
          <c:order val="1"/>
          <c:tx>
            <c:strRef>
              <c:f>'P06'!$T$59</c:f>
              <c:strCache>
                <c:ptCount val="1"/>
                <c:pt idx="0">
                  <c:v>2016-2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>
              <a:outerShdw blurRad="50800" dist="38100" dir="13500000" algn="b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'P06'!$B$60:$B$67</c15:sqref>
                  </c15:fullRef>
                </c:ext>
              </c:extLst>
              <c:f>'P06'!$B$60:$B$66</c:f>
              <c:strCache>
                <c:ptCount val="7"/>
                <c:pt idx="0">
                  <c:v>INGENIERIAS Y ARQUITECTURA</c:v>
                </c:pt>
                <c:pt idx="1">
                  <c:v>CIENCIAS DE LA SALUD</c:v>
                </c:pt>
                <c:pt idx="2">
                  <c:v>CIENCIAS DE LA EDUCACION</c:v>
                </c:pt>
                <c:pt idx="3">
                  <c:v>ARTES Y HUMANIDADES</c:v>
                </c:pt>
                <c:pt idx="4">
                  <c:v>CIENCIAS ECONOMICAS Y EMPRESARIALES</c:v>
                </c:pt>
                <c:pt idx="5">
                  <c:v>CIENCIAS AGRARIAS</c:v>
                </c:pt>
                <c:pt idx="6">
                  <c:v>CIENCIAS BASICAS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'P06'!$T$60:$T$67</c15:sqref>
                  </c15:fullRef>
                </c:ext>
              </c:extLst>
              <c:f>'P06'!$T$60:$T$66</c:f>
              <c:numCache>
                <c:formatCode>#,##0</c:formatCode>
                <c:ptCount val="7"/>
                <c:pt idx="0">
                  <c:v>7315</c:v>
                </c:pt>
                <c:pt idx="1">
                  <c:v>3591</c:v>
                </c:pt>
                <c:pt idx="2">
                  <c:v>3920</c:v>
                </c:pt>
                <c:pt idx="3">
                  <c:v>2484</c:v>
                </c:pt>
                <c:pt idx="4">
                  <c:v>1565</c:v>
                </c:pt>
                <c:pt idx="5">
                  <c:v>918</c:v>
                </c:pt>
                <c:pt idx="6">
                  <c:v>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A3B-44BC-86DE-2116C436A790}"/>
            </c:ext>
          </c:extLst>
        </c:ser>
        <c:ser>
          <c:idx val="2"/>
          <c:order val="2"/>
          <c:tx>
            <c:strRef>
              <c:f>'P06'!$U$59</c:f>
              <c:strCache>
                <c:ptCount val="1"/>
                <c:pt idx="0">
                  <c:v>2017-1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0800" dist="38100" dir="13500000" algn="b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'P06'!$B$60:$B$67</c15:sqref>
                  </c15:fullRef>
                </c:ext>
              </c:extLst>
              <c:f>'P06'!$B$60:$B$66</c:f>
              <c:strCache>
                <c:ptCount val="7"/>
                <c:pt idx="0">
                  <c:v>INGENIERIAS Y ARQUITECTURA</c:v>
                </c:pt>
                <c:pt idx="1">
                  <c:v>CIENCIAS DE LA SALUD</c:v>
                </c:pt>
                <c:pt idx="2">
                  <c:v>CIENCIAS DE LA EDUCACION</c:v>
                </c:pt>
                <c:pt idx="3">
                  <c:v>ARTES Y HUMANIDADES</c:v>
                </c:pt>
                <c:pt idx="4">
                  <c:v>CIENCIAS ECONOMICAS Y EMPRESARIALES</c:v>
                </c:pt>
                <c:pt idx="5">
                  <c:v>CIENCIAS AGRARIAS</c:v>
                </c:pt>
                <c:pt idx="6">
                  <c:v>CIENCIAS BASICAS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'P06'!$U$60:$U$67</c15:sqref>
                  </c15:fullRef>
                </c:ext>
              </c:extLst>
              <c:f>'P06'!$U$60:$U$66</c:f>
              <c:numCache>
                <c:formatCode>#,##0</c:formatCode>
                <c:ptCount val="7"/>
                <c:pt idx="0">
                  <c:v>7437</c:v>
                </c:pt>
                <c:pt idx="1">
                  <c:v>3747</c:v>
                </c:pt>
                <c:pt idx="2">
                  <c:v>4046</c:v>
                </c:pt>
                <c:pt idx="3">
                  <c:v>2537</c:v>
                </c:pt>
                <c:pt idx="4">
                  <c:v>1622</c:v>
                </c:pt>
                <c:pt idx="5">
                  <c:v>1027</c:v>
                </c:pt>
                <c:pt idx="6">
                  <c:v>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1A3B-44BC-86DE-2116C436A790}"/>
            </c:ext>
          </c:extLst>
        </c:ser>
        <c:ser>
          <c:idx val="3"/>
          <c:order val="3"/>
          <c:tx>
            <c:strRef>
              <c:f>'P06'!$V$59</c:f>
              <c:strCache>
                <c:ptCount val="1"/>
                <c:pt idx="0">
                  <c:v>2017-2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>
              <a:outerShdw blurRad="50800" dist="38100" dir="13500000" algn="b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'P06'!$B$60:$B$67</c15:sqref>
                  </c15:fullRef>
                </c:ext>
              </c:extLst>
              <c:f>'P06'!$B$60:$B$66</c:f>
              <c:strCache>
                <c:ptCount val="7"/>
                <c:pt idx="0">
                  <c:v>INGENIERIAS Y ARQUITECTURA</c:v>
                </c:pt>
                <c:pt idx="1">
                  <c:v>CIENCIAS DE LA SALUD</c:v>
                </c:pt>
                <c:pt idx="2">
                  <c:v>CIENCIAS DE LA EDUCACION</c:v>
                </c:pt>
                <c:pt idx="3">
                  <c:v>ARTES Y HUMANIDADES</c:v>
                </c:pt>
                <c:pt idx="4">
                  <c:v>CIENCIAS ECONOMICAS Y EMPRESARIALES</c:v>
                </c:pt>
                <c:pt idx="5">
                  <c:v>CIENCIAS AGRARIAS</c:v>
                </c:pt>
                <c:pt idx="6">
                  <c:v>CIENCIAS BASICAS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'P06'!$V$60:$V$67</c15:sqref>
                  </c15:fullRef>
                </c:ext>
              </c:extLst>
              <c:f>'P06'!$V$60:$V$66</c:f>
              <c:numCache>
                <c:formatCode>#,##0</c:formatCode>
                <c:ptCount val="7"/>
                <c:pt idx="0">
                  <c:v>7474</c:v>
                </c:pt>
                <c:pt idx="1">
                  <c:v>3858</c:v>
                </c:pt>
                <c:pt idx="2">
                  <c:v>4066</c:v>
                </c:pt>
                <c:pt idx="3">
                  <c:v>2539</c:v>
                </c:pt>
                <c:pt idx="4">
                  <c:v>1649</c:v>
                </c:pt>
                <c:pt idx="5">
                  <c:v>1052</c:v>
                </c:pt>
                <c:pt idx="6">
                  <c:v>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1A3B-44BC-86DE-2116C436A790}"/>
            </c:ext>
          </c:extLst>
        </c:ser>
        <c:ser>
          <c:idx val="4"/>
          <c:order val="4"/>
          <c:tx>
            <c:strRef>
              <c:f>'P06'!$W$59</c:f>
              <c:strCache>
                <c:ptCount val="1"/>
                <c:pt idx="0">
                  <c:v>2018-1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>
              <a:outerShdw blurRad="50800" dist="38100" dir="13500000" algn="b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'P06'!$B$60:$B$67</c15:sqref>
                  </c15:fullRef>
                </c:ext>
              </c:extLst>
              <c:f>'P06'!$B$60:$B$66</c:f>
              <c:strCache>
                <c:ptCount val="7"/>
                <c:pt idx="0">
                  <c:v>INGENIERIAS Y ARQUITECTURA</c:v>
                </c:pt>
                <c:pt idx="1">
                  <c:v>CIENCIAS DE LA SALUD</c:v>
                </c:pt>
                <c:pt idx="2">
                  <c:v>CIENCIAS DE LA EDUCACION</c:v>
                </c:pt>
                <c:pt idx="3">
                  <c:v>ARTES Y HUMANIDADES</c:v>
                </c:pt>
                <c:pt idx="4">
                  <c:v>CIENCIAS ECONOMICAS Y EMPRESARIALES</c:v>
                </c:pt>
                <c:pt idx="5">
                  <c:v>CIENCIAS AGRARIAS</c:v>
                </c:pt>
                <c:pt idx="6">
                  <c:v>CIENCIAS BASICAS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'P06'!$W$60:$W$67</c15:sqref>
                  </c15:fullRef>
                </c:ext>
              </c:extLst>
              <c:f>'P06'!$W$60:$W$66</c:f>
              <c:numCache>
                <c:formatCode>#,##0</c:formatCode>
                <c:ptCount val="7"/>
                <c:pt idx="0">
                  <c:v>7304</c:v>
                </c:pt>
                <c:pt idx="1">
                  <c:v>3948</c:v>
                </c:pt>
                <c:pt idx="2">
                  <c:v>3750</c:v>
                </c:pt>
                <c:pt idx="3">
                  <c:v>2478</c:v>
                </c:pt>
                <c:pt idx="4">
                  <c:v>1654</c:v>
                </c:pt>
                <c:pt idx="5">
                  <c:v>1095</c:v>
                </c:pt>
                <c:pt idx="6">
                  <c:v>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C-43DB-9F06-576A2CE700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08379880"/>
        <c:axId val="308379488"/>
      </c:barChart>
      <c:catAx>
        <c:axId val="30837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8379488"/>
        <c:crosses val="autoZero"/>
        <c:auto val="1"/>
        <c:lblAlgn val="ctr"/>
        <c:lblOffset val="100"/>
        <c:noMultiLvlLbl val="0"/>
      </c:catAx>
      <c:valAx>
        <c:axId val="308379488"/>
        <c:scaling>
          <c:orientation val="minMax"/>
          <c:max val="8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837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73536806797831"/>
          <c:y val="0.93711307736017535"/>
          <c:w val="0.26841495217220052"/>
          <c:h val="4.63920772789999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168171133286887E-2"/>
          <c:y val="0.15341543850296557"/>
          <c:w val="0.94805699287589051"/>
          <c:h val="0.65169803338175347"/>
        </c:manualLayout>
      </c:layout>
      <c:barChart>
        <c:barDir val="col"/>
        <c:grouping val="clustered"/>
        <c:varyColors val="0"/>
        <c:ser>
          <c:idx val="16"/>
          <c:order val="16"/>
          <c:tx>
            <c:strRef>
              <c:f>'P06'!$S$109</c:f>
              <c:strCache>
                <c:ptCount val="1"/>
                <c:pt idx="0">
                  <c:v>2016-1</c:v>
                </c:pt>
              </c:strCache>
            </c:strRef>
          </c:tx>
          <c:spPr>
            <a:solidFill>
              <a:schemeClr val="accent2">
                <a:tint val="67000"/>
              </a:schemeClr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('P06'!$B$110,'P06'!$B$112)</c:f>
              <c:strCache>
                <c:ptCount val="2"/>
                <c:pt idx="0">
                  <c:v>CIENCIAS DE LA EDUCACIÓN</c:v>
                </c:pt>
                <c:pt idx="1">
                  <c:v>CIENCIAS ECONÓMICAS Y EMPRESARIALES</c:v>
                </c:pt>
              </c:strCache>
            </c:strRef>
          </c:cat>
          <c:val>
            <c:numRef>
              <c:f>('P06'!$S$110,'P06'!$S$112)</c:f>
              <c:numCache>
                <c:formatCode>#,##0</c:formatCode>
                <c:ptCount val="2"/>
                <c:pt idx="0">
                  <c:v>1733</c:v>
                </c:pt>
                <c:pt idx="1">
                  <c:v>2015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D42-4112-BD38-39FA2F3C8274}"/>
            </c:ext>
          </c:extLst>
        </c:ser>
        <c:ser>
          <c:idx val="17"/>
          <c:order val="17"/>
          <c:tx>
            <c:strRef>
              <c:f>'P06'!$T$109</c:f>
              <c:strCache>
                <c:ptCount val="1"/>
                <c:pt idx="0">
                  <c:v>2016-2</c:v>
                </c:pt>
              </c:strCache>
            </c:strRef>
          </c:tx>
          <c:spPr>
            <a:solidFill>
              <a:schemeClr val="accent2">
                <a:tint val="61000"/>
              </a:schemeClr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('P06'!$B$110,'P06'!$B$112)</c:f>
              <c:strCache>
                <c:ptCount val="2"/>
                <c:pt idx="0">
                  <c:v>CIENCIAS DE LA EDUCACIÓN</c:v>
                </c:pt>
                <c:pt idx="1">
                  <c:v>CIENCIAS ECONÓMICAS Y EMPRESARIALES</c:v>
                </c:pt>
              </c:strCache>
            </c:strRef>
          </c:cat>
          <c:val>
            <c:numRef>
              <c:f>('P06'!$T$110,'P06'!$T$112)</c:f>
              <c:numCache>
                <c:formatCode>#,##0</c:formatCode>
                <c:ptCount val="2"/>
                <c:pt idx="0">
                  <c:v>1936</c:v>
                </c:pt>
                <c:pt idx="1">
                  <c:v>1960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D42-4112-BD38-39FA2F3C8274}"/>
            </c:ext>
          </c:extLst>
        </c:ser>
        <c:ser>
          <c:idx val="18"/>
          <c:order val="18"/>
          <c:tx>
            <c:strRef>
              <c:f>'P06'!$U$109</c:f>
              <c:strCache>
                <c:ptCount val="1"/>
                <c:pt idx="0">
                  <c:v>2017-1</c:v>
                </c:pt>
              </c:strCache>
            </c:strRef>
          </c:tx>
          <c:spPr>
            <a:solidFill>
              <a:schemeClr val="accent2">
                <a:tint val="55000"/>
              </a:schemeClr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('P06'!$B$110,'P06'!$B$112)</c:f>
              <c:strCache>
                <c:ptCount val="2"/>
                <c:pt idx="0">
                  <c:v>CIENCIAS DE LA EDUCACIÓN</c:v>
                </c:pt>
                <c:pt idx="1">
                  <c:v>CIENCIAS ECONÓMICAS Y EMPRESARIALES</c:v>
                </c:pt>
              </c:strCache>
            </c:strRef>
          </c:cat>
          <c:val>
            <c:numRef>
              <c:f>('P06'!$U$110,'P06'!$U$112)</c:f>
              <c:numCache>
                <c:formatCode>#,##0</c:formatCode>
                <c:ptCount val="2"/>
                <c:pt idx="0">
                  <c:v>2251</c:v>
                </c:pt>
                <c:pt idx="1">
                  <c:v>1919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D42-4112-BD38-39FA2F3C8274}"/>
            </c:ext>
          </c:extLst>
        </c:ser>
        <c:ser>
          <c:idx val="19"/>
          <c:order val="19"/>
          <c:tx>
            <c:strRef>
              <c:f>'P06'!$V$109</c:f>
              <c:strCache>
                <c:ptCount val="1"/>
                <c:pt idx="0">
                  <c:v>2017-2</c:v>
                </c:pt>
              </c:strCache>
            </c:strRef>
          </c:tx>
          <c:spPr>
            <a:solidFill>
              <a:schemeClr val="accent2">
                <a:tint val="49000"/>
              </a:schemeClr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('P06'!$B$110,'P06'!$B$112)</c:f>
              <c:strCache>
                <c:ptCount val="2"/>
                <c:pt idx="0">
                  <c:v>CIENCIAS DE LA EDUCACIÓN</c:v>
                </c:pt>
                <c:pt idx="1">
                  <c:v>CIENCIAS ECONÓMICAS Y EMPRESARIALES</c:v>
                </c:pt>
              </c:strCache>
            </c:strRef>
          </c:cat>
          <c:val>
            <c:numRef>
              <c:f>('P06'!$V$110,'P06'!$V$112)</c:f>
              <c:numCache>
                <c:formatCode>#,##0</c:formatCode>
                <c:ptCount val="2"/>
                <c:pt idx="0">
                  <c:v>2007</c:v>
                </c:pt>
                <c:pt idx="1">
                  <c:v>1804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D42-4112-BD38-39FA2F3C8274}"/>
            </c:ext>
          </c:extLst>
        </c:ser>
        <c:ser>
          <c:idx val="20"/>
          <c:order val="20"/>
          <c:tx>
            <c:strRef>
              <c:f>'P06'!$W$109</c:f>
              <c:strCache>
                <c:ptCount val="1"/>
                <c:pt idx="0">
                  <c:v>2018-1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('P06'!$B$110,'P06'!$B$112)</c:f>
              <c:strCache>
                <c:ptCount val="2"/>
                <c:pt idx="0">
                  <c:v>CIENCIAS DE LA EDUCACIÓN</c:v>
                </c:pt>
                <c:pt idx="1">
                  <c:v>CIENCIAS ECONÓMICAS Y EMPRESARIALES</c:v>
                </c:pt>
              </c:strCache>
            </c:strRef>
          </c:cat>
          <c:val>
            <c:numRef>
              <c:f>('P06'!$W$110,'P06'!$W$112)</c:f>
              <c:numCache>
                <c:formatCode>#,##0</c:formatCode>
                <c:ptCount val="2"/>
                <c:pt idx="0">
                  <c:v>1956</c:v>
                </c:pt>
                <c:pt idx="1">
                  <c:v>1829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D42-4112-BD38-39FA2F3C82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08379880"/>
        <c:axId val="3083794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'P06'!$C$109</c15:sqref>
                        </c15:formulaRef>
                      </c:ext>
                    </c:extLst>
                    <c:strCache>
                      <c:ptCount val="1"/>
                      <c:pt idx="0">
                        <c:v>2008-1</c:v>
                      </c:pt>
                    </c:strCache>
                  </c:strRef>
                </c:tx>
                <c:spPr>
                  <a:solidFill>
                    <a:schemeClr val="accent2">
                      <a:shade val="36000"/>
                    </a:schemeClr>
                  </a:solidFill>
                  <a:ln>
                    <a:noFill/>
                  </a:ln>
                  <a:effectLst>
                    <a:outerShdw blurRad="50800" dist="38100" dir="13500000" algn="br" rotWithShape="0">
                      <a:prstClr val="black">
                        <a:alpha val="4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('P06'!$B$110,'P06'!$B$112)</c15:sqref>
                        </c15:formulaRef>
                      </c:ext>
                    </c:extLst>
                    <c:strCache>
                      <c:ptCount val="2"/>
                      <c:pt idx="0">
                        <c:v>CIENCIAS DE LA EDUCACIÓN</c:v>
                      </c:pt>
                      <c:pt idx="1">
                        <c:v>CIENCIAS ECONÓMICAS Y EMPRESARIALES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('P06'!$C$110,'P06'!$C$112)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7677</c:v>
                      </c:pt>
                      <c:pt idx="1">
                        <c:v>9493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1A3B-44BC-86DE-2116C436A79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'P06'!$D$109</c15:sqref>
                        </c15:formulaRef>
                      </c:ext>
                    </c:extLst>
                    <c:strCache>
                      <c:ptCount val="1"/>
                      <c:pt idx="0">
                        <c:v>2008-2</c:v>
                      </c:pt>
                    </c:strCache>
                  </c:strRef>
                </c:tx>
                <c:spPr>
                  <a:solidFill>
                    <a:schemeClr val="accent2">
                      <a:shade val="42000"/>
                    </a:schemeClr>
                  </a:solidFill>
                  <a:ln>
                    <a:noFill/>
                  </a:ln>
                  <a:effectLst>
                    <a:outerShdw blurRad="50800" dist="38100" dir="13500000" algn="br" rotWithShape="0">
                      <a:prstClr val="black">
                        <a:alpha val="4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('P06'!$B$110,'P06'!$B$112)</c15:sqref>
                        </c15:formulaRef>
                      </c:ext>
                    </c:extLst>
                    <c:strCache>
                      <c:ptCount val="2"/>
                      <c:pt idx="0">
                        <c:v>CIENCIAS DE LA EDUCACIÓN</c:v>
                      </c:pt>
                      <c:pt idx="1">
                        <c:v>CIENCIAS ECONÓMICAS Y EMPRESARIALES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('P06'!$D$110,'P06'!$D$112)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7004</c:v>
                      </c:pt>
                      <c:pt idx="1">
                        <c:v>8081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1A3B-44BC-86DE-2116C436A79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'P06'!$E$109</c15:sqref>
                        </c15:formulaRef>
                      </c:ext>
                    </c:extLst>
                    <c:strCache>
                      <c:ptCount val="1"/>
                      <c:pt idx="0">
                        <c:v>2009-1</c:v>
                      </c:pt>
                    </c:strCache>
                  </c:strRef>
                </c:tx>
                <c:spPr>
                  <a:solidFill>
                    <a:schemeClr val="accent2">
                      <a:shade val="4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('P06'!$B$110,'P06'!$B$112)</c15:sqref>
                        </c15:formulaRef>
                      </c:ext>
                    </c:extLst>
                    <c:strCache>
                      <c:ptCount val="2"/>
                      <c:pt idx="0">
                        <c:v>CIENCIAS DE LA EDUCACIÓN</c:v>
                      </c:pt>
                      <c:pt idx="1">
                        <c:v>CIENCIAS ECONÓMICAS Y EMPRESARIALES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('P06'!$E$110,'P06'!$E$112)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6813</c:v>
                      </c:pt>
                      <c:pt idx="1">
                        <c:v>7840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D42-4112-BD38-39FA2F3C8274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'P06'!$F$109</c15:sqref>
                        </c15:formulaRef>
                      </c:ext>
                    </c:extLst>
                    <c:strCache>
                      <c:ptCount val="1"/>
                      <c:pt idx="0">
                        <c:v>2009-2</c:v>
                      </c:pt>
                    </c:strCache>
                  </c:strRef>
                </c:tx>
                <c:spPr>
                  <a:solidFill>
                    <a:schemeClr val="accent2">
                      <a:shade val="5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('P06'!$B$110,'P06'!$B$112)</c15:sqref>
                        </c15:formulaRef>
                      </c:ext>
                    </c:extLst>
                    <c:strCache>
                      <c:ptCount val="2"/>
                      <c:pt idx="0">
                        <c:v>CIENCIAS DE LA EDUCACIÓN</c:v>
                      </c:pt>
                      <c:pt idx="1">
                        <c:v>CIENCIAS ECONÓMICAS Y EMPRESARIALES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('P06'!$F$110,'P06'!$F$112)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6046</c:v>
                      </c:pt>
                      <c:pt idx="1">
                        <c:v>7188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D42-4112-BD38-39FA2F3C8274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'P06'!$G$109</c15:sqref>
                        </c15:formulaRef>
                      </c:ext>
                    </c:extLst>
                    <c:strCache>
                      <c:ptCount val="1"/>
                      <c:pt idx="0">
                        <c:v>2010-1</c:v>
                      </c:pt>
                    </c:strCache>
                  </c:strRef>
                </c:tx>
                <c:spPr>
                  <a:solidFill>
                    <a:schemeClr val="accent2">
                      <a:shade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('P06'!$B$110,'P06'!$B$112)</c15:sqref>
                        </c15:formulaRef>
                      </c:ext>
                    </c:extLst>
                    <c:strCache>
                      <c:ptCount val="2"/>
                      <c:pt idx="0">
                        <c:v>CIENCIAS DE LA EDUCACIÓN</c:v>
                      </c:pt>
                      <c:pt idx="1">
                        <c:v>CIENCIAS ECONÓMICAS Y EMPRESARIALES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('P06'!$G$110,'P06'!$G$112)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5597</c:v>
                      </c:pt>
                      <c:pt idx="1">
                        <c:v>6688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D42-4112-BD38-39FA2F3C827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'P06'!$H$109</c15:sqref>
                        </c15:formulaRef>
                      </c:ext>
                    </c:extLst>
                    <c:strCache>
                      <c:ptCount val="1"/>
                      <c:pt idx="0">
                        <c:v>2010-2</c:v>
                      </c:pt>
                    </c:strCache>
                  </c:strRef>
                </c:tx>
                <c:spPr>
                  <a:solidFill>
                    <a:schemeClr val="accent2">
                      <a:shade val="6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('P06'!$B$110,'P06'!$B$112)</c15:sqref>
                        </c15:formulaRef>
                      </c:ext>
                    </c:extLst>
                    <c:strCache>
                      <c:ptCount val="2"/>
                      <c:pt idx="0">
                        <c:v>CIENCIAS DE LA EDUCACIÓN</c:v>
                      </c:pt>
                      <c:pt idx="1">
                        <c:v>CIENCIAS ECONÓMICAS Y EMPRESARIALES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('P06'!$H$110,'P06'!$H$112)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5208</c:v>
                      </c:pt>
                      <c:pt idx="1">
                        <c:v>6418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D42-4112-BD38-39FA2F3C827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'P06'!$I$109</c15:sqref>
                        </c15:formulaRef>
                      </c:ext>
                    </c:extLst>
                    <c:strCache>
                      <c:ptCount val="1"/>
                      <c:pt idx="0">
                        <c:v>2011-1</c:v>
                      </c:pt>
                    </c:strCache>
                  </c:strRef>
                </c:tx>
                <c:spPr>
                  <a:solidFill>
                    <a:schemeClr val="accent2">
                      <a:shade val="7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('P06'!$B$110,'P06'!$B$112)</c15:sqref>
                        </c15:formulaRef>
                      </c:ext>
                    </c:extLst>
                    <c:strCache>
                      <c:ptCount val="2"/>
                      <c:pt idx="0">
                        <c:v>CIENCIAS DE LA EDUCACIÓN</c:v>
                      </c:pt>
                      <c:pt idx="1">
                        <c:v>CIENCIAS ECONÓMICAS Y EMPRESARIALES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('P06'!$I$110,'P06'!$I$112)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4939</c:v>
                      </c:pt>
                      <c:pt idx="1">
                        <c:v>6328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D42-4112-BD38-39FA2F3C8274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'P06'!$J$109</c15:sqref>
                        </c15:formulaRef>
                      </c:ext>
                    </c:extLst>
                    <c:strCache>
                      <c:ptCount val="1"/>
                      <c:pt idx="0">
                        <c:v>2011-2</c:v>
                      </c:pt>
                    </c:strCache>
                  </c:strRef>
                </c:tx>
                <c:spPr>
                  <a:solidFill>
                    <a:schemeClr val="accent2">
                      <a:shade val="7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('P06'!$B$110,'P06'!$B$112)</c15:sqref>
                        </c15:formulaRef>
                      </c:ext>
                    </c:extLst>
                    <c:strCache>
                      <c:ptCount val="2"/>
                      <c:pt idx="0">
                        <c:v>CIENCIAS DE LA EDUCACIÓN</c:v>
                      </c:pt>
                      <c:pt idx="1">
                        <c:v>CIENCIAS ECONÓMICAS Y EMPRESARIALES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('P06'!$J$110,'P06'!$J$112)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4113</c:v>
                      </c:pt>
                      <c:pt idx="1">
                        <c:v>6059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D42-4112-BD38-39FA2F3C8274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'P06'!$K$109</c15:sqref>
                        </c15:formulaRef>
                      </c:ext>
                    </c:extLst>
                    <c:strCache>
                      <c:ptCount val="1"/>
                      <c:pt idx="0">
                        <c:v>2012-1</c:v>
                      </c:pt>
                    </c:strCache>
                  </c:strRef>
                </c:tx>
                <c:spPr>
                  <a:solidFill>
                    <a:schemeClr val="accent2">
                      <a:shade val="8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('P06'!$B$110,'P06'!$B$112)</c15:sqref>
                        </c15:formulaRef>
                      </c:ext>
                    </c:extLst>
                    <c:strCache>
                      <c:ptCount val="2"/>
                      <c:pt idx="0">
                        <c:v>CIENCIAS DE LA EDUCACIÓN</c:v>
                      </c:pt>
                      <c:pt idx="1">
                        <c:v>CIENCIAS ECONÓMICAS Y EMPRESARIALES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('P06'!$K$110,'P06'!$K$112)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3473</c:v>
                      </c:pt>
                      <c:pt idx="1">
                        <c:v>5620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D42-4112-BD38-39FA2F3C8274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'P06'!$L$109</c15:sqref>
                        </c15:formulaRef>
                      </c:ext>
                    </c:extLst>
                    <c:strCache>
                      <c:ptCount val="1"/>
                      <c:pt idx="0">
                        <c:v>2012-2</c:v>
                      </c:pt>
                    </c:strCache>
                  </c:strRef>
                </c:tx>
                <c:spPr>
                  <a:solidFill>
                    <a:schemeClr val="accent2">
                      <a:shade val="9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('P06'!$B$110,'P06'!$B$112)</c15:sqref>
                        </c15:formulaRef>
                      </c:ext>
                    </c:extLst>
                    <c:strCache>
                      <c:ptCount val="2"/>
                      <c:pt idx="0">
                        <c:v>CIENCIAS DE LA EDUCACIÓN</c:v>
                      </c:pt>
                      <c:pt idx="1">
                        <c:v>CIENCIAS ECONÓMICAS Y EMPRESARIALES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('P06'!$L$110,'P06'!$L$112)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2703</c:v>
                      </c:pt>
                      <c:pt idx="1">
                        <c:v>4706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FD42-4112-BD38-39FA2F3C8274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'P06'!$M$109</c15:sqref>
                        </c15:formulaRef>
                      </c:ext>
                    </c:extLst>
                    <c:strCache>
                      <c:ptCount val="1"/>
                      <c:pt idx="0">
                        <c:v>2013-1</c:v>
                      </c:pt>
                    </c:strCache>
                  </c:strRef>
                </c:tx>
                <c:spPr>
                  <a:solidFill>
                    <a:schemeClr val="accent2">
                      <a:shade val="96000"/>
                    </a:schemeClr>
                  </a:solidFill>
                  <a:ln>
                    <a:noFill/>
                  </a:ln>
                  <a:effectLst>
                    <a:outerShdw blurRad="50800" dist="38100" dir="8100000" algn="tr" rotWithShape="0">
                      <a:prstClr val="black">
                        <a:alpha val="4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('P06'!$B$110,'P06'!$B$112)</c15:sqref>
                        </c15:formulaRef>
                      </c:ext>
                    </c:extLst>
                    <c:strCache>
                      <c:ptCount val="2"/>
                      <c:pt idx="0">
                        <c:v>CIENCIAS DE LA EDUCACIÓN</c:v>
                      </c:pt>
                      <c:pt idx="1">
                        <c:v>CIENCIAS ECONÓMICAS Y EMPRESARIALES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('P06'!$M$110,'P06'!$M$112)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1696</c:v>
                      </c:pt>
                      <c:pt idx="1">
                        <c:v>2717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FD42-4112-BD38-39FA2F3C8274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'P06'!$N$109</c15:sqref>
                        </c15:formulaRef>
                      </c:ext>
                    </c:extLst>
                    <c:strCache>
                      <c:ptCount val="1"/>
                      <c:pt idx="0">
                        <c:v>2013-2</c:v>
                      </c:pt>
                    </c:strCache>
                  </c:strRef>
                </c:tx>
                <c:spPr>
                  <a:solidFill>
                    <a:schemeClr val="accent2">
                      <a:tint val="97000"/>
                    </a:schemeClr>
                  </a:solidFill>
                  <a:ln>
                    <a:noFill/>
                  </a:ln>
                  <a:effectLst>
                    <a:outerShdw blurRad="50800" dist="38100" dir="8100000" algn="tr" rotWithShape="0">
                      <a:prstClr val="black">
                        <a:alpha val="4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('P06'!$B$110,'P06'!$B$112)</c15:sqref>
                        </c15:formulaRef>
                      </c:ext>
                    </c:extLst>
                    <c:strCache>
                      <c:ptCount val="2"/>
                      <c:pt idx="0">
                        <c:v>CIENCIAS DE LA EDUCACIÓN</c:v>
                      </c:pt>
                      <c:pt idx="1">
                        <c:v>CIENCIAS ECONÓMICAS Y EMPRESARIALES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('P06'!$N$110,'P06'!$N$112)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1198</c:v>
                      </c:pt>
                      <c:pt idx="1">
                        <c:v>2050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FD42-4112-BD38-39FA2F3C8274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'P06'!$O$109</c15:sqref>
                        </c15:formulaRef>
                      </c:ext>
                    </c:extLst>
                    <c:strCache>
                      <c:ptCount val="1"/>
                      <c:pt idx="0">
                        <c:v>2014-1</c:v>
                      </c:pt>
                    </c:strCache>
                  </c:strRef>
                </c:tx>
                <c:spPr>
                  <a:solidFill>
                    <a:schemeClr val="accent2">
                      <a:tint val="91000"/>
                    </a:schemeClr>
                  </a:solidFill>
                  <a:ln>
                    <a:noFill/>
                  </a:ln>
                  <a:effectLst>
                    <a:outerShdw blurRad="50800" dist="38100" dir="8100000" algn="tr" rotWithShape="0">
                      <a:prstClr val="black">
                        <a:alpha val="4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('P06'!$B$110,'P06'!$B$112)</c15:sqref>
                        </c15:formulaRef>
                      </c:ext>
                    </c:extLst>
                    <c:strCache>
                      <c:ptCount val="2"/>
                      <c:pt idx="0">
                        <c:v>CIENCIAS DE LA EDUCACIÓN</c:v>
                      </c:pt>
                      <c:pt idx="1">
                        <c:v>CIENCIAS ECONÓMICAS Y EMPRESARIALES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('P06'!$O$110,'P06'!$O$112)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756</c:v>
                      </c:pt>
                      <c:pt idx="1">
                        <c:v>1858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FD42-4112-BD38-39FA2F3C8274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'P06'!$P$109</c15:sqref>
                        </c15:formulaRef>
                      </c:ext>
                    </c:extLst>
                    <c:strCache>
                      <c:ptCount val="1"/>
                      <c:pt idx="0">
                        <c:v>2014-2</c:v>
                      </c:pt>
                    </c:strCache>
                  </c:strRef>
                </c:tx>
                <c:spPr>
                  <a:solidFill>
                    <a:schemeClr val="accent2">
                      <a:tint val="85000"/>
                    </a:schemeClr>
                  </a:solidFill>
                  <a:ln>
                    <a:noFill/>
                  </a:ln>
                  <a:effectLst>
                    <a:outerShdw blurRad="50800" dist="38100" dir="8100000" algn="tr" rotWithShape="0">
                      <a:prstClr val="black">
                        <a:alpha val="4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('P06'!$B$110,'P06'!$B$112)</c15:sqref>
                        </c15:formulaRef>
                      </c:ext>
                    </c:extLst>
                    <c:strCache>
                      <c:ptCount val="2"/>
                      <c:pt idx="0">
                        <c:v>CIENCIAS DE LA EDUCACIÓN</c:v>
                      </c:pt>
                      <c:pt idx="1">
                        <c:v>CIENCIAS ECONÓMICAS Y EMPRESARIALES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('P06'!$P$110,'P06'!$P$112)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608</c:v>
                      </c:pt>
                      <c:pt idx="1">
                        <c:v>1858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FD42-4112-BD38-39FA2F3C8274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'P06'!$Q$109</c15:sqref>
                        </c15:formulaRef>
                      </c:ext>
                    </c:extLst>
                    <c:strCache>
                      <c:ptCount val="1"/>
                      <c:pt idx="0">
                        <c:v>2015-1</c:v>
                      </c:pt>
                    </c:strCache>
                  </c:strRef>
                </c:tx>
                <c:spPr>
                  <a:solidFill>
                    <a:schemeClr val="accent2">
                      <a:tint val="79000"/>
                    </a:schemeClr>
                  </a:solidFill>
                  <a:ln>
                    <a:noFill/>
                  </a:ln>
                  <a:effectLst>
                    <a:outerShdw blurRad="50800" dist="38100" dir="8100000" algn="tr" rotWithShape="0">
                      <a:prstClr val="black">
                        <a:alpha val="4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('P06'!$B$110,'P06'!$B$112)</c15:sqref>
                        </c15:formulaRef>
                      </c:ext>
                    </c:extLst>
                    <c:strCache>
                      <c:ptCount val="2"/>
                      <c:pt idx="0">
                        <c:v>CIENCIAS DE LA EDUCACIÓN</c:v>
                      </c:pt>
                      <c:pt idx="1">
                        <c:v>CIENCIAS ECONÓMICAS Y EMPRESARIALES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('P06'!$Q$110,'P06'!$Q$112)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435</c:v>
                      </c:pt>
                      <c:pt idx="1">
                        <c:v>1834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FD42-4112-BD38-39FA2F3C8274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'P06'!$R$109</c15:sqref>
                        </c15:formulaRef>
                      </c:ext>
                    </c:extLst>
                    <c:strCache>
                      <c:ptCount val="1"/>
                      <c:pt idx="0">
                        <c:v>2015-2</c:v>
                      </c:pt>
                    </c:strCache>
                  </c:strRef>
                </c:tx>
                <c:spPr>
                  <a:solidFill>
                    <a:schemeClr val="accent2">
                      <a:tint val="73000"/>
                    </a:schemeClr>
                  </a:solidFill>
                  <a:ln>
                    <a:noFill/>
                  </a:ln>
                  <a:effectLst>
                    <a:outerShdw blurRad="50800" dist="38100" dir="8100000" algn="tr" rotWithShape="0">
                      <a:prstClr val="black">
                        <a:alpha val="4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('P06'!$B$110,'P06'!$B$112)</c15:sqref>
                        </c15:formulaRef>
                      </c:ext>
                    </c:extLst>
                    <c:strCache>
                      <c:ptCount val="2"/>
                      <c:pt idx="0">
                        <c:v>CIENCIAS DE LA EDUCACIÓN</c:v>
                      </c:pt>
                      <c:pt idx="1">
                        <c:v>CIENCIAS ECONÓMICAS Y EMPRESARIALES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('P06'!$R$110,'P06'!$R$112)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239</c:v>
                      </c:pt>
                      <c:pt idx="1">
                        <c:v>1836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FD42-4112-BD38-39FA2F3C8274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'P06'!$X$109</c15:sqref>
                        </c15:formulaRef>
                      </c:ext>
                    </c:extLst>
                    <c:strCache>
                      <c:ptCount val="1"/>
                      <c:pt idx="0">
                        <c:v>2018-2</c:v>
                      </c:pt>
                    </c:strCache>
                  </c:strRef>
                </c:tx>
                <c:spPr>
                  <a:solidFill>
                    <a:schemeClr val="accent2">
                      <a:tint val="37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('P06'!$B$110,'P06'!$B$112)</c15:sqref>
                        </c15:formulaRef>
                      </c:ext>
                    </c:extLst>
                    <c:strCache>
                      <c:ptCount val="2"/>
                      <c:pt idx="0">
                        <c:v>CIENCIAS DE LA EDUCACIÓN</c:v>
                      </c:pt>
                      <c:pt idx="1">
                        <c:v>CIENCIAS ECONÓMICAS Y EMPRESARIALES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('P06'!$X$110,'P06'!$X$112)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446</c:v>
                      </c:pt>
                      <c:pt idx="1">
                        <c:v>449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FD42-4112-BD38-39FA2F3C8274}"/>
                  </c:ext>
                </c:extLst>
              </c15:ser>
            </c15:filteredBarSeries>
          </c:ext>
        </c:extLst>
      </c:barChart>
      <c:catAx>
        <c:axId val="30837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8379488"/>
        <c:crosses val="autoZero"/>
        <c:auto val="1"/>
        <c:lblAlgn val="ctr"/>
        <c:lblOffset val="100"/>
        <c:noMultiLvlLbl val="0"/>
      </c:catAx>
      <c:valAx>
        <c:axId val="308379488"/>
        <c:scaling>
          <c:orientation val="minMax"/>
          <c:max val="3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837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781512352330876"/>
          <c:y val="0.93503694553742089"/>
          <c:w val="0.55875973810084689"/>
          <c:h val="4.79236527468320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'P07'!$B$41</c:f>
              <c:strCache>
                <c:ptCount val="1"/>
                <c:pt idx="0">
                  <c:v>ESTRATO 1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</c:spPr>
          <c:invertIfNegative val="0"/>
          <c:dLbls>
            <c:dLbl>
              <c:idx val="0"/>
              <c:layout>
                <c:manualLayout>
                  <c:x val="-5.7814952846259193E-18"/>
                  <c:y val="1.5325664333357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99-4DB9-81D2-E59275033A7A}"/>
                </c:ext>
              </c:extLst>
            </c:dLbl>
            <c:dLbl>
              <c:idx val="1"/>
              <c:layout>
                <c:manualLayout>
                  <c:x val="0"/>
                  <c:y val="1.532566433335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99-4DB9-81D2-E59275033A7A}"/>
                </c:ext>
              </c:extLst>
            </c:dLbl>
            <c:dLbl>
              <c:idx val="2"/>
              <c:layout>
                <c:manualLayout>
                  <c:x val="-1.2614317250078839E-3"/>
                  <c:y val="2.0434219111143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99-4DB9-81D2-E59275033A7A}"/>
                </c:ext>
              </c:extLst>
            </c:dLbl>
            <c:dLbl>
              <c:idx val="3"/>
              <c:layout>
                <c:manualLayout>
                  <c:x val="-1.2614317250079301E-3"/>
                  <c:y val="2.043421911114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99-4DB9-81D2-E59275033A7A}"/>
                </c:ext>
              </c:extLst>
            </c:dLbl>
            <c:dLbl>
              <c:idx val="4"/>
              <c:layout>
                <c:manualLayout>
                  <c:x val="-9.2503924554014709E-17"/>
                  <c:y val="2.554277388892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9-4DB9-81D2-E59275033A7A}"/>
                </c:ext>
              </c:extLst>
            </c:dLbl>
            <c:dLbl>
              <c:idx val="5"/>
              <c:layout>
                <c:manualLayout>
                  <c:x val="0"/>
                  <c:y val="3.0651328666715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9-4DB9-81D2-E59275033A7A}"/>
                </c:ext>
              </c:extLst>
            </c:dLbl>
            <c:dLbl>
              <c:idx val="6"/>
              <c:layout>
                <c:manualLayout>
                  <c:x val="0"/>
                  <c:y val="2.554277388892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9-4DB9-81D2-E59275033A7A}"/>
                </c:ext>
              </c:extLst>
            </c:dLbl>
            <c:dLbl>
              <c:idx val="7"/>
              <c:layout>
                <c:manualLayout>
                  <c:x val="0"/>
                  <c:y val="1.0217109555571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9-4DB9-81D2-E59275033A7A}"/>
                </c:ext>
              </c:extLst>
            </c:dLbl>
            <c:dLbl>
              <c:idx val="8"/>
              <c:layout>
                <c:manualLayout>
                  <c:x val="-9.2503924554014709E-17"/>
                  <c:y val="1.5325664333357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9-4DB9-81D2-E59275033A7A}"/>
                </c:ext>
              </c:extLst>
            </c:dLbl>
            <c:dLbl>
              <c:idx val="9"/>
              <c:layout>
                <c:manualLayout>
                  <c:x val="0"/>
                  <c:y val="1.0217109555571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9-4DB9-81D2-E59275033A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'P07'!$M$40:$W$40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'P07'!$M$41:$W$41</c:f>
              <c:numCache>
                <c:formatCode>#,##0</c:formatCode>
                <c:ptCount val="11"/>
                <c:pt idx="0">
                  <c:v>9145</c:v>
                </c:pt>
                <c:pt idx="1">
                  <c:v>8446</c:v>
                </c:pt>
                <c:pt idx="2">
                  <c:v>9134</c:v>
                </c:pt>
                <c:pt idx="3">
                  <c:v>9662</c:v>
                </c:pt>
                <c:pt idx="4">
                  <c:v>11577</c:v>
                </c:pt>
                <c:pt idx="5">
                  <c:v>11689</c:v>
                </c:pt>
                <c:pt idx="6">
                  <c:v>13143</c:v>
                </c:pt>
                <c:pt idx="7">
                  <c:v>13507</c:v>
                </c:pt>
                <c:pt idx="8">
                  <c:v>14032</c:v>
                </c:pt>
                <c:pt idx="9">
                  <c:v>14186</c:v>
                </c:pt>
                <c:pt idx="10">
                  <c:v>14237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07-4B4B-87C1-20A065CB4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308378704"/>
        <c:axId val="308376744"/>
      </c:barChart>
      <c:catAx>
        <c:axId val="30837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8376744"/>
        <c:crosses val="autoZero"/>
        <c:auto val="1"/>
        <c:lblAlgn val="ctr"/>
        <c:lblOffset val="100"/>
        <c:noMultiLvlLbl val="0"/>
      </c:catAx>
      <c:valAx>
        <c:axId val="30837674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08378704"/>
        <c:crosses val="autoZero"/>
        <c:crossBetween val="between"/>
      </c:valAx>
      <c:spPr>
        <a:noFill/>
        <a:ln>
          <a:noFill/>
        </a:ln>
        <a:effectLst>
          <a:innerShdw blurRad="63500" dist="50800" dir="2700000">
            <a:prstClr val="black">
              <a:alpha val="50000"/>
            </a:prstClr>
          </a:innerShdw>
        </a:effectLst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30"/>
      <c:rotY val="21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052883383075062E-2"/>
          <c:y val="9.9382735260859188E-3"/>
          <c:w val="0.92345457824948485"/>
          <c:h val="0.89262155005954646"/>
        </c:manualLayout>
      </c:layout>
      <c:pie3DChart>
        <c:varyColors val="1"/>
        <c:ser>
          <c:idx val="0"/>
          <c:order val="0"/>
          <c:spPr>
            <a:ln w="19050"/>
            <a:effectLst>
              <a:outerShdw blurRad="114300" dist="368300" dir="6900000" sx="101000" sy="101000" rotWithShape="0">
                <a:prstClr val="black">
                  <a:alpha val="22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 w="6502400" h="6502400"/>
              <a:bevelB w="6502400" h="6502400"/>
              <a:contourClr>
                <a:srgbClr val="000000"/>
              </a:contourClr>
            </a:sp3d>
          </c:spPr>
          <c:explosion val="10"/>
          <c:dPt>
            <c:idx val="1"/>
            <c:bubble3D val="0"/>
            <c:explosion val="3"/>
            <c:spPr>
              <a:solidFill>
                <a:srgbClr val="AD3333"/>
              </a:solidFill>
              <a:ln w="19050"/>
              <a:effectLst>
                <a:outerShdw blurRad="114300" dist="368300" dir="6900000" sx="101000" sy="101000" rotWithShape="0">
                  <a:prstClr val="black">
                    <a:alpha val="22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6502400" h="6502400"/>
                <a:bevelB w="6502400" h="650240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A96-4667-979F-3085A829B67D}"/>
              </c:ext>
            </c:extLst>
          </c:dPt>
          <c:dPt>
            <c:idx val="2"/>
            <c:bubble3D val="0"/>
            <c:explosion val="15"/>
            <c:extLst>
              <c:ext xmlns:c16="http://schemas.microsoft.com/office/drawing/2014/chart" uri="{C3380CC4-5D6E-409C-BE32-E72D297353CC}">
                <c16:uniqueId val="{00000003-BA96-4667-979F-3085A829B67D}"/>
              </c:ext>
            </c:extLst>
          </c:dPt>
          <c:dLbls>
            <c:dLbl>
              <c:idx val="0"/>
              <c:layout>
                <c:manualLayout>
                  <c:x val="0.17784738642305539"/>
                  <c:y val="-0.18104385173197224"/>
                </c:manualLayout>
              </c:layout>
              <c:tx>
                <c:rich>
                  <a:bodyPr/>
                  <a:lstStyle/>
                  <a:p>
                    <a:pPr>
                      <a:defRPr sz="1400" b="1" baseline="0"/>
                    </a:pPr>
                    <a:fld id="{5022E023-E46E-4BA1-913B-87EEB7E91477}" type="CATEGORYNAME">
                      <a:rPr lang="en-US" b="0"/>
                      <a:pPr>
                        <a:defRPr sz="1400" b="1" baseline="0"/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B3087E70-4F3F-4798-A110-CB9C054FE38B}" type="PERCENTAGE">
                      <a:rPr lang="en-US" b="1" baseline="0"/>
                      <a:pPr>
                        <a:defRPr sz="1400" b="1" baseline="0"/>
                      </a:pPr>
                      <a:t>[PORCENTAJE]</a:t>
                    </a:fld>
                    <a:endParaRPr lang="en-US" baseline="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A96-4667-979F-3085A829B67D}"/>
                </c:ext>
              </c:extLst>
            </c:dLbl>
            <c:dLbl>
              <c:idx val="1"/>
              <c:layout>
                <c:manualLayout>
                  <c:x val="-0.11738689014045743"/>
                  <c:y val="0.12995594713656389"/>
                </c:manualLayout>
              </c:layout>
              <c:tx>
                <c:rich>
                  <a:bodyPr/>
                  <a:lstStyle/>
                  <a:p>
                    <a:pPr>
                      <a:defRPr sz="1400" b="1" baseline="0">
                        <a:solidFill>
                          <a:schemeClr val="bg1"/>
                        </a:solidFill>
                      </a:defRPr>
                    </a:pPr>
                    <a:fld id="{C9755B5A-6E42-4B35-AE86-AD843C980780}" type="CATEGORYNAME">
                      <a:rPr lang="en-US" b="0"/>
                      <a:pPr>
                        <a:defRPr sz="1400" b="1" baseline="0">
                          <a:solidFill>
                            <a:schemeClr val="bg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EDD2D975-E95A-4343-A9EA-3557B169EB67}" type="PERCENTAGE">
                      <a:rPr lang="en-US" baseline="0"/>
                      <a:pPr>
                        <a:defRPr sz="1400" b="1" baseline="0">
                          <a:solidFill>
                            <a:schemeClr val="bg1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BA96-4667-979F-3085A829B67D}"/>
                </c:ext>
              </c:extLst>
            </c:dLbl>
            <c:dLbl>
              <c:idx val="2"/>
              <c:layout>
                <c:manualLayout>
                  <c:x val="-0.15488728901643573"/>
                  <c:y val="-0.25362879047233722"/>
                </c:manualLayout>
              </c:layout>
              <c:tx>
                <c:rich>
                  <a:bodyPr/>
                  <a:lstStyle/>
                  <a:p>
                    <a:pPr>
                      <a:defRPr sz="1400" b="1" baseline="0"/>
                    </a:pPr>
                    <a:fld id="{0875264F-8721-486E-85C9-E2945AFA231D}" type="CATEGORYNAME">
                      <a:rPr lang="en-US" b="0"/>
                      <a:pPr>
                        <a:defRPr sz="1400" b="1" baseline="0"/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B674A535-ED58-4B98-8E97-20541C9B5D83}" type="PERCENTAGE">
                      <a:rPr lang="en-US" baseline="0"/>
                      <a:pPr>
                        <a:defRPr sz="1400" b="1" baseline="0"/>
                      </a:pPr>
                      <a:t>[PORCENTAJE]</a:t>
                    </a:fld>
                    <a:endParaRPr lang="en-US" baseline="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A96-4667-979F-3085A829B67D}"/>
                </c:ext>
              </c:extLst>
            </c:dLbl>
            <c:dLbl>
              <c:idx val="3"/>
              <c:layout>
                <c:manualLayout>
                  <c:x val="-1.8655635982610225E-3"/>
                  <c:y val="-0.20709408359528181"/>
                </c:manualLayout>
              </c:layout>
              <c:tx>
                <c:rich>
                  <a:bodyPr/>
                  <a:lstStyle/>
                  <a:p>
                    <a:pPr>
                      <a:defRPr sz="1400" b="1" baseline="0"/>
                    </a:pPr>
                    <a:fld id="{0F74E844-987D-480C-8BCF-952BA69EE062}" type="CATEGORYNAME">
                      <a:rPr lang="en-US" b="0"/>
                      <a:pPr>
                        <a:defRPr sz="1400" b="1" baseline="0"/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832BE544-7B4F-4F9E-AE87-5C481FFDB0AD}" type="PERCENTAGE">
                      <a:rPr lang="en-US" baseline="0"/>
                      <a:pPr>
                        <a:defRPr sz="1400" b="1" baseline="0"/>
                      </a:pPr>
                      <a:t>[PORCENTAJE]</a:t>
                    </a:fld>
                    <a:endParaRPr lang="en-US" baseline="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BA96-4667-979F-3085A829B67D}"/>
                </c:ext>
              </c:extLst>
            </c:dLbl>
            <c:dLbl>
              <c:idx val="4"/>
              <c:layout>
                <c:manualLayout>
                  <c:x val="7.9115066686524224E-2"/>
                  <c:y val="-4.2026080732003361E-2"/>
                </c:manualLayout>
              </c:layout>
              <c:tx>
                <c:rich>
                  <a:bodyPr/>
                  <a:lstStyle/>
                  <a:p>
                    <a:pPr>
                      <a:defRPr sz="1400" b="1" baseline="0"/>
                    </a:pPr>
                    <a:fld id="{748AAEF7-822F-4128-80C3-5AA0BD1DB86B}" type="CATEGORYNAME">
                      <a:rPr lang="en-US" b="0"/>
                      <a:pPr>
                        <a:defRPr sz="1400" b="1" baseline="0"/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A79D1D50-0F10-42B7-AE1D-A2573875F86A}" type="PERCENTAGE">
                      <a:rPr lang="en-US" baseline="0"/>
                      <a:pPr>
                        <a:defRPr sz="1400" b="1" baseline="0"/>
                      </a:pPr>
                      <a:t>[PORCENTAJE]</a:t>
                    </a:fld>
                    <a:endParaRPr lang="en-US" baseline="0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A96-4667-979F-3085A829B67D}"/>
                </c:ext>
              </c:extLst>
            </c:dLbl>
            <c:dLbl>
              <c:idx val="5"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 b="1" baseline="0"/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BA96-4667-979F-3085A829B67D}"/>
                </c:ext>
              </c:extLst>
            </c:dLbl>
            <c:dLbl>
              <c:idx val="6"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 b="1" baseline="0"/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BA96-4667-979F-3085A829B67D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300" b="1" baseline="0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'P10'!$C$19:$C$25</c:f>
              <c:strCache>
                <c:ptCount val="7"/>
                <c:pt idx="0">
                  <c:v>15-19 años</c:v>
                </c:pt>
                <c:pt idx="1">
                  <c:v>20-24 años</c:v>
                </c:pt>
                <c:pt idx="2">
                  <c:v>25-29 años</c:v>
                </c:pt>
                <c:pt idx="3">
                  <c:v>30-34 años</c:v>
                </c:pt>
                <c:pt idx="4">
                  <c:v>35-39 años</c:v>
                </c:pt>
                <c:pt idx="5">
                  <c:v>40-44 años</c:v>
                </c:pt>
                <c:pt idx="6">
                  <c:v>Mas de 44 años</c:v>
                </c:pt>
              </c:strCache>
            </c:strRef>
          </c:cat>
          <c:val>
            <c:numRef>
              <c:f>'P10'!$D$19:$D$25</c:f>
              <c:numCache>
                <c:formatCode>General</c:formatCode>
                <c:ptCount val="7"/>
                <c:pt idx="0">
                  <c:v>4975</c:v>
                </c:pt>
                <c:pt idx="1">
                  <c:v>13471</c:v>
                </c:pt>
                <c:pt idx="2">
                  <c:v>4139</c:v>
                </c:pt>
                <c:pt idx="3">
                  <c:v>1396</c:v>
                </c:pt>
                <c:pt idx="4">
                  <c:v>764</c:v>
                </c:pt>
                <c:pt idx="5">
                  <c:v>352</c:v>
                </c:pt>
                <c:pt idx="6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0-41D9-8667-C218A556595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 w="12700">
      <a:noFill/>
    </a:ln>
    <a:effectLst/>
    <a:scene3d>
      <a:camera prst="orthographicFront"/>
      <a:lightRig rig="threePt" dir="t"/>
    </a:scene3d>
    <a:sp3d prstMaterial="powder"/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7554942743716777"/>
          <c:y val="3.1167658278121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9254864625912413E-2"/>
          <c:y val="0.1630310822310049"/>
          <c:w val="0.94525050621993778"/>
          <c:h val="0.64696018357939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'P01'!$B$36</c:f>
              <c:strCache>
                <c:ptCount val="1"/>
                <c:pt idx="0">
                  <c:v>MATRICULADOS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>
              <a:outerShdw blurRad="50800" dist="38100" dir="13500000" algn="b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</c:spPr>
          <c:invertIfNegative val="0"/>
          <c:dLbls>
            <c:dLbl>
              <c:idx val="8"/>
              <c:layout>
                <c:manualLayout>
                  <c:x val="3.117550047520136E-3"/>
                  <c:y val="1.2721582164141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07-452B-8E64-79A32D0D48B6}"/>
                </c:ext>
              </c:extLst>
            </c:dLbl>
            <c:dLbl>
              <c:idx val="9"/>
              <c:layout>
                <c:manualLayout>
                  <c:x val="1.1770309669498759E-16"/>
                  <c:y val="4.55816776707860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07-452B-8E64-79A32D0D48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'P01'!$M$35:$W$35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'P01'!$M$36:$W$36</c:f>
              <c:numCache>
                <c:formatCode>#,##0</c:formatCode>
                <c:ptCount val="11"/>
                <c:pt idx="0">
                  <c:v>19425</c:v>
                </c:pt>
                <c:pt idx="1">
                  <c:v>18685</c:v>
                </c:pt>
                <c:pt idx="2">
                  <c:v>19139</c:v>
                </c:pt>
                <c:pt idx="3">
                  <c:v>19607</c:v>
                </c:pt>
                <c:pt idx="4">
                  <c:v>22085</c:v>
                </c:pt>
                <c:pt idx="5">
                  <c:v>21919</c:v>
                </c:pt>
                <c:pt idx="6">
                  <c:v>24121</c:v>
                </c:pt>
                <c:pt idx="7">
                  <c:v>24838</c:v>
                </c:pt>
                <c:pt idx="8">
                  <c:v>25789</c:v>
                </c:pt>
                <c:pt idx="9">
                  <c:v>25597</c:v>
                </c:pt>
                <c:pt idx="10">
                  <c:v>25372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B-49DD-9F4D-1242C8A37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301783816"/>
        <c:axId val="301784992"/>
      </c:barChart>
      <c:catAx>
        <c:axId val="301783816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1784992"/>
        <c:crosses val="autoZero"/>
        <c:auto val="1"/>
        <c:lblAlgn val="ctr"/>
        <c:lblOffset val="100"/>
        <c:noMultiLvlLbl val="0"/>
      </c:catAx>
      <c:valAx>
        <c:axId val="30178499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0178381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310547823310748E-2"/>
          <c:y val="0.25291688538932627"/>
          <c:w val="0.94525050621993778"/>
          <c:h val="0.580934820647419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'P01'!$A$72</c:f>
              <c:strCache>
                <c:ptCount val="1"/>
                <c:pt idx="0">
                  <c:v>SELCTIVIDAD  (Admitidos/Inscritos)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>
              <a:outerShdw blurRad="50800" dist="38100" dir="13500000" algn="b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'P01'!$M$67:$X$67</c:f>
              <c:strCache>
                <c:ptCount val="12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  <c:pt idx="11">
                  <c:v>2018-2</c:v>
                </c:pt>
              </c:strCache>
            </c:strRef>
          </c:cat>
          <c:val>
            <c:numRef>
              <c:f>'P01'!$M$72:$X$72</c:f>
              <c:numCache>
                <c:formatCode>0.0%</c:formatCode>
                <c:ptCount val="12"/>
                <c:pt idx="0">
                  <c:v>0.91416535018430756</c:v>
                </c:pt>
                <c:pt idx="1">
                  <c:v>0.92504258943781947</c:v>
                </c:pt>
                <c:pt idx="2">
                  <c:v>0.82675346493070134</c:v>
                </c:pt>
                <c:pt idx="3">
                  <c:v>0.82823911279415741</c:v>
                </c:pt>
                <c:pt idx="4">
                  <c:v>0.83684761477493641</c:v>
                </c:pt>
                <c:pt idx="5">
                  <c:v>0.53269892690828102</c:v>
                </c:pt>
                <c:pt idx="6">
                  <c:v>0.58570720832301215</c:v>
                </c:pt>
                <c:pt idx="7">
                  <c:v>0.66526354319180092</c:v>
                </c:pt>
                <c:pt idx="8">
                  <c:v>0.45329782875870545</c:v>
                </c:pt>
                <c:pt idx="9">
                  <c:v>0.5071454745327959</c:v>
                </c:pt>
                <c:pt idx="10">
                  <c:v>0.35749999999999998</c:v>
                </c:pt>
                <c:pt idx="11">
                  <c:v>0.4542948038176034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2A-4C85-A4C3-2A4C24FCA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300952424"/>
        <c:axId val="300948504"/>
      </c:barChart>
      <c:catAx>
        <c:axId val="30095242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0948504"/>
        <c:crosses val="autoZero"/>
        <c:auto val="1"/>
        <c:lblAlgn val="ctr"/>
        <c:lblOffset val="100"/>
        <c:noMultiLvlLbl val="0"/>
      </c:catAx>
      <c:valAx>
        <c:axId val="30094850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30095242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34752007693259E-2"/>
          <c:y val="6.236361311438296E-2"/>
          <c:w val="0.94805699287589051"/>
          <c:h val="0.68306182462978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'P002'!$B$10</c:f>
              <c:strCache>
                <c:ptCount val="1"/>
                <c:pt idx="0">
                  <c:v>Inscritos Pregrado Distancia 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</c:spPr>
          <c:invertIfNegative val="0"/>
          <c:dLbls>
            <c:dLbl>
              <c:idx val="0"/>
              <c:layout>
                <c:manualLayout>
                  <c:x val="-4.2643923240938165E-3"/>
                  <c:y val="-4.43705013726905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54-4297-A568-8D32306895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336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'P002'!$M$9:$W$9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'P002'!$M$10:$W$10</c:f>
              <c:numCache>
                <c:formatCode>#,##0</c:formatCode>
                <c:ptCount val="11"/>
                <c:pt idx="0">
                  <c:v>337</c:v>
                </c:pt>
                <c:pt idx="1">
                  <c:v>271</c:v>
                </c:pt>
                <c:pt idx="2">
                  <c:v>694</c:v>
                </c:pt>
                <c:pt idx="3">
                  <c:v>575</c:v>
                </c:pt>
                <c:pt idx="4">
                  <c:v>847</c:v>
                </c:pt>
                <c:pt idx="5">
                  <c:v>774</c:v>
                </c:pt>
                <c:pt idx="6">
                  <c:v>537</c:v>
                </c:pt>
                <c:pt idx="7">
                  <c:v>1179</c:v>
                </c:pt>
                <c:pt idx="8">
                  <c:v>1429</c:v>
                </c:pt>
                <c:pt idx="9">
                  <c:v>622</c:v>
                </c:pt>
                <c:pt idx="10">
                  <c:v>1272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C54-4297-A568-8D323068958E}"/>
            </c:ext>
          </c:extLst>
        </c:ser>
        <c:ser>
          <c:idx val="1"/>
          <c:order val="1"/>
          <c:tx>
            <c:strRef>
              <c:f>'P002'!$B$11</c:f>
              <c:strCache>
                <c:ptCount val="1"/>
                <c:pt idx="0">
                  <c:v>Inscritos pregrado Presencial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</c:spPr>
          <c:invertIfNegative val="0"/>
          <c:dLbls>
            <c:dLbl>
              <c:idx val="0"/>
              <c:layout>
                <c:manualLayout>
                  <c:x val="3.8118999751924516E-3"/>
                  <c:y val="1.16064463904628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7C-4B4E-B1BB-7F8309D2BE73}"/>
                </c:ext>
              </c:extLst>
            </c:dLbl>
            <c:dLbl>
              <c:idx val="1"/>
              <c:layout>
                <c:manualLayout>
                  <c:x val="4.0923481345262122E-3"/>
                  <c:y val="1.6419816681793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0E-497A-9619-66C6BCDF4888}"/>
                </c:ext>
              </c:extLst>
            </c:dLbl>
            <c:dLbl>
              <c:idx val="2"/>
              <c:layout>
                <c:manualLayout>
                  <c:x val="2.0586675737458556E-3"/>
                  <c:y val="-3.68893140693861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0E-497A-9619-66C6BCDF4888}"/>
                </c:ext>
              </c:extLst>
            </c:dLbl>
            <c:dLbl>
              <c:idx val="3"/>
              <c:layout>
                <c:manualLayout>
                  <c:x val="1.173749448656027E-3"/>
                  <c:y val="1.92539109506618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0E-497A-9619-66C6BCDF4888}"/>
                </c:ext>
              </c:extLst>
            </c:dLbl>
            <c:dLbl>
              <c:idx val="4"/>
              <c:layout>
                <c:manualLayout>
                  <c:x val="2.3640659738215991E-3"/>
                  <c:y val="2.40673886883273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0E-497A-9619-66C6BCDF4888}"/>
                </c:ext>
              </c:extLst>
            </c:dLbl>
            <c:dLbl>
              <c:idx val="5"/>
              <c:layout>
                <c:manualLayout>
                  <c:x val="-2.4943688227723961E-5"/>
                  <c:y val="2.40673886883273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0E-497A-9619-66C6BCDF4888}"/>
                </c:ext>
              </c:extLst>
            </c:dLbl>
            <c:dLbl>
              <c:idx val="6"/>
              <c:layout>
                <c:manualLayout>
                  <c:x val="-1.1903165251656155E-3"/>
                  <c:y val="1.21818888162445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7A-485C-AB58-E313FC97FD4B}"/>
                </c:ext>
              </c:extLst>
            </c:dLbl>
            <c:dLbl>
              <c:idx val="7"/>
              <c:layout>
                <c:manualLayout>
                  <c:x val="-2.4773035782657874E-4"/>
                  <c:y val="9.34775676404935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7A-485C-AB58-E313FC97FD4B}"/>
                </c:ext>
              </c:extLst>
            </c:dLbl>
            <c:dLbl>
              <c:idx val="8"/>
              <c:layout>
                <c:manualLayout>
                  <c:x val="-8.7827970075774146E-3"/>
                  <c:y val="1.85941243325892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0E-497A-9619-66C6BCDF4888}"/>
                </c:ext>
              </c:extLst>
            </c:dLbl>
            <c:dLbl>
              <c:idx val="9"/>
              <c:layout>
                <c:manualLayout>
                  <c:x val="2.6298486021698944E-3"/>
                  <c:y val="1.44404379359122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0E-497A-9619-66C6BCDF4888}"/>
                </c:ext>
              </c:extLst>
            </c:dLbl>
            <c:dLbl>
              <c:idx val="10"/>
              <c:layout>
                <c:manualLayout>
                  <c:x val="-1.7214197045293949E-16"/>
                  <c:y val="2.40673886883273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0E-497A-9619-66C6BCDF4888}"/>
                </c:ext>
              </c:extLst>
            </c:dLbl>
            <c:dLbl>
              <c:idx val="11"/>
              <c:layout>
                <c:manualLayout>
                  <c:x val="2.3474176234317135E-3"/>
                  <c:y val="1.9253910950661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0E-497A-9619-66C6BCDF48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AD3333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'P002'!$M$9:$W$9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'P002'!$M$11:$W$11</c:f>
              <c:numCache>
                <c:formatCode>#,##0</c:formatCode>
                <c:ptCount val="11"/>
                <c:pt idx="0">
                  <c:v>3461</c:v>
                </c:pt>
                <c:pt idx="1">
                  <c:v>2077</c:v>
                </c:pt>
                <c:pt idx="2">
                  <c:v>4068</c:v>
                </c:pt>
                <c:pt idx="3">
                  <c:v>3122</c:v>
                </c:pt>
                <c:pt idx="4">
                  <c:v>5840</c:v>
                </c:pt>
                <c:pt idx="5">
                  <c:v>4165</c:v>
                </c:pt>
                <c:pt idx="6">
                  <c:v>7537</c:v>
                </c:pt>
                <c:pt idx="7">
                  <c:v>4285</c:v>
                </c:pt>
                <c:pt idx="8">
                  <c:v>8335</c:v>
                </c:pt>
                <c:pt idx="9">
                  <c:v>4836</c:v>
                </c:pt>
                <c:pt idx="10">
                  <c:v>6328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C54-4297-A568-8D32306895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0367168"/>
        <c:axId val="200365992"/>
      </c:barChart>
      <c:lineChart>
        <c:grouping val="standard"/>
        <c:varyColors val="0"/>
        <c:ser>
          <c:idx val="3"/>
          <c:order val="2"/>
          <c:tx>
            <c:strRef>
              <c:f>'P002'!$B$12</c:f>
              <c:strCache>
                <c:ptCount val="1"/>
                <c:pt idx="0">
                  <c:v>Total</c:v>
                </c:pt>
              </c:strCache>
            </c:strRef>
          </c:tx>
          <c:spPr>
            <a:ln w="34925" cap="rnd">
              <a:solidFill>
                <a:sysClr val="windowText" lastClr="00000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'P002'!$M$9:$W$9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'P002'!$M$12:$W$12</c:f>
              <c:numCache>
                <c:formatCode>#,##0</c:formatCode>
                <c:ptCount val="11"/>
                <c:pt idx="0">
                  <c:v>3798</c:v>
                </c:pt>
                <c:pt idx="1">
                  <c:v>2348</c:v>
                </c:pt>
                <c:pt idx="2">
                  <c:v>4762</c:v>
                </c:pt>
                <c:pt idx="3">
                  <c:v>3697</c:v>
                </c:pt>
                <c:pt idx="4">
                  <c:v>6687</c:v>
                </c:pt>
                <c:pt idx="5">
                  <c:v>4939</c:v>
                </c:pt>
                <c:pt idx="6">
                  <c:v>8074</c:v>
                </c:pt>
                <c:pt idx="7">
                  <c:v>5464</c:v>
                </c:pt>
                <c:pt idx="8">
                  <c:v>9764</c:v>
                </c:pt>
                <c:pt idx="9">
                  <c:v>5458</c:v>
                </c:pt>
                <c:pt idx="10">
                  <c:v>7600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FC54-4297-A568-8D3230689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64032"/>
        <c:axId val="200366776"/>
      </c:lineChart>
      <c:catAx>
        <c:axId val="200367168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2700" cap="flat" cmpd="sng" algn="ctr">
            <a:solidFill>
              <a:sysClr val="windowText" lastClr="000000">
                <a:alpha val="54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0365992"/>
        <c:crosses val="autoZero"/>
        <c:auto val="1"/>
        <c:lblAlgn val="ctr"/>
        <c:lblOffset val="100"/>
        <c:noMultiLvlLbl val="0"/>
      </c:catAx>
      <c:valAx>
        <c:axId val="200365992"/>
        <c:scaling>
          <c:orientation val="minMax"/>
          <c:max val="95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0367168"/>
        <c:crosses val="autoZero"/>
        <c:crossBetween val="between"/>
      </c:valAx>
      <c:valAx>
        <c:axId val="200366776"/>
        <c:scaling>
          <c:orientation val="minMax"/>
          <c:max val="99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0364032"/>
        <c:crosses val="max"/>
        <c:crossBetween val="between"/>
      </c:valAx>
      <c:catAx>
        <c:axId val="200364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366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94238919743783"/>
          <c:y val="0.90240406865029721"/>
          <c:w val="0.37528602191982263"/>
          <c:h val="8.01481590502121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3016838623121098E-2"/>
          <c:y val="8.3971274424030323E-2"/>
          <c:w val="0.94805699287589051"/>
          <c:h val="0.68306182462978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'P002'!$B$40</c:f>
              <c:strCache>
                <c:ptCount val="1"/>
                <c:pt idx="0">
                  <c:v>Admitidos Pregrado Distancia 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</c:spPr>
          <c:invertIfNegative val="0"/>
          <c:dLbls>
            <c:dLbl>
              <c:idx val="0"/>
              <c:layout>
                <c:manualLayout>
                  <c:x val="0"/>
                  <c:y val="1.7748200549076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35-49B2-92DC-C94D1F2525B3}"/>
                </c:ext>
              </c:extLst>
            </c:dLbl>
            <c:dLbl>
              <c:idx val="1"/>
              <c:layout>
                <c:manualLayout>
                  <c:x val="-1.3084723585214263E-3"/>
                  <c:y val="1.7748200549076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35-49B2-92DC-C94D1F2525B3}"/>
                </c:ext>
              </c:extLst>
            </c:dLbl>
            <c:dLbl>
              <c:idx val="2"/>
              <c:layout>
                <c:manualLayout>
                  <c:x val="-2.6169447170428526E-3"/>
                  <c:y val="1.3311150411807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35-49B2-92DC-C94D1F2525B3}"/>
                </c:ext>
              </c:extLst>
            </c:dLbl>
            <c:dLbl>
              <c:idx val="3"/>
              <c:layout>
                <c:manualLayout>
                  <c:x val="-3.9254170755642784E-3"/>
                  <c:y val="1.3311150411807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35-49B2-92DC-C94D1F2525B3}"/>
                </c:ext>
              </c:extLst>
            </c:dLbl>
            <c:dLbl>
              <c:idx val="4"/>
              <c:layout>
                <c:manualLayout>
                  <c:x val="-2.6169447170429003E-3"/>
                  <c:y val="1.7748200549076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35-49B2-92DC-C94D1F2525B3}"/>
                </c:ext>
              </c:extLst>
            </c:dLbl>
            <c:dLbl>
              <c:idx val="5"/>
              <c:layout>
                <c:manualLayout>
                  <c:x val="-1.3084723585214263E-3"/>
                  <c:y val="1.7748200549076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35-49B2-92DC-C94D1F2525B3}"/>
                </c:ext>
              </c:extLst>
            </c:dLbl>
            <c:dLbl>
              <c:idx val="6"/>
              <c:layout>
                <c:manualLayout>
                  <c:x val="-5.2338894340857051E-3"/>
                  <c:y val="8.8741002745381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35-49B2-92DC-C94D1F2525B3}"/>
                </c:ext>
              </c:extLst>
            </c:dLbl>
            <c:dLbl>
              <c:idx val="7"/>
              <c:layout>
                <c:manualLayout>
                  <c:x val="-3.9254170755643747E-3"/>
                  <c:y val="4.43705013726905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35-49B2-92DC-C94D1F2525B3}"/>
                </c:ext>
              </c:extLst>
            </c:dLbl>
            <c:dLbl>
              <c:idx val="8"/>
              <c:layout>
                <c:manualLayout>
                  <c:x val="-9.5953531161524582E-17"/>
                  <c:y val="8.87410027453802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35-49B2-92DC-C94D1F2525B3}"/>
                </c:ext>
              </c:extLst>
            </c:dLbl>
            <c:dLbl>
              <c:idx val="9"/>
              <c:layout>
                <c:manualLayout>
                  <c:x val="-3.9254170755643747E-3"/>
                  <c:y val="8.87410027453802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35-49B2-92DC-C94D1F2525B3}"/>
                </c:ext>
              </c:extLst>
            </c:dLbl>
            <c:dLbl>
              <c:idx val="10"/>
              <c:layout>
                <c:manualLayout>
                  <c:x val="-1.3084723585216182E-3"/>
                  <c:y val="1.3311150411807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35-49B2-92DC-C94D1F2525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'P002'!$M$39:$W$39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'P002'!$M$40:$W$40</c:f>
              <c:numCache>
                <c:formatCode>#,##0</c:formatCode>
                <c:ptCount val="11"/>
                <c:pt idx="0">
                  <c:v>311</c:v>
                </c:pt>
                <c:pt idx="1">
                  <c:v>228</c:v>
                </c:pt>
                <c:pt idx="2">
                  <c:v>638</c:v>
                </c:pt>
                <c:pt idx="3">
                  <c:v>549</c:v>
                </c:pt>
                <c:pt idx="4">
                  <c:v>799</c:v>
                </c:pt>
                <c:pt idx="5">
                  <c:v>649</c:v>
                </c:pt>
                <c:pt idx="6">
                  <c:v>466</c:v>
                </c:pt>
                <c:pt idx="7">
                  <c:v>989</c:v>
                </c:pt>
                <c:pt idx="8">
                  <c:v>1300</c:v>
                </c:pt>
                <c:pt idx="9">
                  <c:v>504</c:v>
                </c:pt>
                <c:pt idx="10">
                  <c:v>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D35-49B2-92DC-C94D1F2525B3}"/>
            </c:ext>
          </c:extLst>
        </c:ser>
        <c:ser>
          <c:idx val="1"/>
          <c:order val="1"/>
          <c:tx>
            <c:strRef>
              <c:f>'P002'!$B$41</c:f>
              <c:strCache>
                <c:ptCount val="1"/>
                <c:pt idx="0">
                  <c:v>Admitidos Pregrado Presencial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</c:spPr>
          <c:invertIfNegative val="0"/>
          <c:dLbls>
            <c:dLbl>
              <c:idx val="3"/>
              <c:layout>
                <c:manualLayout>
                  <c:x val="-5.173367632465267E-17"/>
                  <c:y val="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D35-49B2-92DC-C94D1F2525B3}"/>
                </c:ext>
              </c:extLst>
            </c:dLbl>
            <c:dLbl>
              <c:idx val="6"/>
              <c:layout>
                <c:manualLayout>
                  <c:x val="-5.6780857335135776E-17"/>
                  <c:y val="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86-411B-BF70-ECDFF99FF5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AD3333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'P002'!$M$39:$W$39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'P002'!$M$41:$W$41</c:f>
              <c:numCache>
                <c:formatCode>#,##0</c:formatCode>
                <c:ptCount val="11"/>
                <c:pt idx="0">
                  <c:v>3161</c:v>
                </c:pt>
                <c:pt idx="1">
                  <c:v>1944</c:v>
                </c:pt>
                <c:pt idx="2">
                  <c:v>3299</c:v>
                </c:pt>
                <c:pt idx="3">
                  <c:v>2513</c:v>
                </c:pt>
                <c:pt idx="4">
                  <c:v>4797</c:v>
                </c:pt>
                <c:pt idx="5">
                  <c:v>1982</c:v>
                </c:pt>
                <c:pt idx="6">
                  <c:v>4263</c:v>
                </c:pt>
                <c:pt idx="7">
                  <c:v>2646</c:v>
                </c:pt>
                <c:pt idx="8">
                  <c:v>3126</c:v>
                </c:pt>
                <c:pt idx="9">
                  <c:v>2264</c:v>
                </c:pt>
                <c:pt idx="10">
                  <c:v>2160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D35-49B2-92DC-C94D1F2525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0687232"/>
        <c:axId val="200688016"/>
      </c:barChart>
      <c:lineChart>
        <c:grouping val="standard"/>
        <c:varyColors val="0"/>
        <c:ser>
          <c:idx val="3"/>
          <c:order val="2"/>
          <c:tx>
            <c:strRef>
              <c:f>'P002'!$B$42</c:f>
              <c:strCache>
                <c:ptCount val="1"/>
                <c:pt idx="0">
                  <c:v>Total</c:v>
                </c:pt>
              </c:strCache>
            </c:strRef>
          </c:tx>
          <c:spPr>
            <a:ln w="34925" cap="rnd">
              <a:solidFill>
                <a:sysClr val="windowText" lastClr="00000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6"/>
              <c:layout>
                <c:manualLayout>
                  <c:x val="-2.2072729035519722E-2"/>
                  <c:y val="-4.5283329289116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6F-4800-A587-358F4A5E7DE5}"/>
                </c:ext>
              </c:extLst>
            </c:dLbl>
            <c:dLbl>
              <c:idx val="7"/>
              <c:layout>
                <c:manualLayout>
                  <c:x val="-1.8554699132265547E-2"/>
                  <c:y val="-7.86762866430424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6F-4800-A587-358F4A5E7DE5}"/>
                </c:ext>
              </c:extLst>
            </c:dLbl>
            <c:dLbl>
              <c:idx val="8"/>
              <c:layout>
                <c:manualLayout>
                  <c:x val="-2.0900052401101578E-2"/>
                  <c:y val="-4.5283329289116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6F-4800-A587-358F4A5E7DE5}"/>
                </c:ext>
              </c:extLst>
            </c:dLbl>
            <c:dLbl>
              <c:idx val="9"/>
              <c:layout>
                <c:manualLayout>
                  <c:x val="-2.1691378287476425E-2"/>
                  <c:y val="-5.2783785672054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D35-49B2-92DC-C94D1F2525B3}"/>
                </c:ext>
              </c:extLst>
            </c:dLbl>
            <c:dLbl>
              <c:idx val="11"/>
              <c:layout>
                <c:manualLayout>
                  <c:x val="-2.4502543949988697E-2"/>
                  <c:y val="-8.5613517060367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86-411B-BF70-ECDFF99FF5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'P002'!$M$39:$W$39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'P002'!$M$42:$W$42</c:f>
              <c:numCache>
                <c:formatCode>#,##0</c:formatCode>
                <c:ptCount val="11"/>
                <c:pt idx="0">
                  <c:v>3472</c:v>
                </c:pt>
                <c:pt idx="1">
                  <c:v>2172</c:v>
                </c:pt>
                <c:pt idx="2">
                  <c:v>3937</c:v>
                </c:pt>
                <c:pt idx="3">
                  <c:v>3062</c:v>
                </c:pt>
                <c:pt idx="4">
                  <c:v>5596</c:v>
                </c:pt>
                <c:pt idx="5">
                  <c:v>2631</c:v>
                </c:pt>
                <c:pt idx="6">
                  <c:v>4729</c:v>
                </c:pt>
                <c:pt idx="7">
                  <c:v>3635</c:v>
                </c:pt>
                <c:pt idx="8">
                  <c:v>4426</c:v>
                </c:pt>
                <c:pt idx="9">
                  <c:v>2768</c:v>
                </c:pt>
                <c:pt idx="10">
                  <c:v>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BD35-49B2-92DC-C94D1F252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836816"/>
        <c:axId val="306836032"/>
      </c:lineChart>
      <c:catAx>
        <c:axId val="200687232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2700" cap="flat" cmpd="sng" algn="ctr">
            <a:solidFill>
              <a:sysClr val="windowText" lastClr="000000">
                <a:alpha val="54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3366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0688016"/>
        <c:crosses val="autoZero"/>
        <c:auto val="1"/>
        <c:lblAlgn val="ctr"/>
        <c:lblOffset val="100"/>
        <c:noMultiLvlLbl val="0"/>
      </c:catAx>
      <c:valAx>
        <c:axId val="200688016"/>
        <c:scaling>
          <c:orientation val="minMax"/>
          <c:max val="7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0687232"/>
        <c:crosses val="autoZero"/>
        <c:crossBetween val="between"/>
      </c:valAx>
      <c:valAx>
        <c:axId val="306836032"/>
        <c:scaling>
          <c:orientation val="minMax"/>
          <c:max val="57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6836816"/>
        <c:crosses val="max"/>
        <c:crossBetween val="between"/>
      </c:valAx>
      <c:catAx>
        <c:axId val="306836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6836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531362471906581"/>
          <c:y val="0.89409667541557303"/>
          <c:w val="0.58683106228487902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971173189338595E-2"/>
          <c:y val="0.11980972126414666"/>
          <c:w val="0.94805699287589051"/>
          <c:h val="0.647683132488586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'P002'!$B$69</c:f>
              <c:strCache>
                <c:ptCount val="1"/>
                <c:pt idx="0">
                  <c:v>Nuevos Distancia ( tranferencias internas y nuevos)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</c:spPr>
          <c:invertIfNegative val="0"/>
          <c:dLbls>
            <c:dLbl>
              <c:idx val="0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E7-4639-B3C3-4B7D1A3EEB61}"/>
                </c:ext>
              </c:extLst>
            </c:dLbl>
            <c:dLbl>
              <c:idx val="1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E7-4639-B3C3-4B7D1A3EEB61}"/>
                </c:ext>
              </c:extLst>
            </c:dLbl>
            <c:dLbl>
              <c:idx val="2"/>
              <c:layout>
                <c:manualLayout>
                  <c:x val="0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E7-4639-B3C3-4B7D1A3EEB61}"/>
                </c:ext>
              </c:extLst>
            </c:dLbl>
            <c:dLbl>
              <c:idx val="3"/>
              <c:layout>
                <c:manualLayout>
                  <c:x val="-5.18984332556229E-17"/>
                  <c:y val="1.388888888888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E7-4639-B3C3-4B7D1A3EEB61}"/>
                </c:ext>
              </c:extLst>
            </c:dLbl>
            <c:dLbl>
              <c:idx val="4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E7-4639-B3C3-4B7D1A3EEB61}"/>
                </c:ext>
              </c:extLst>
            </c:dLbl>
            <c:dLbl>
              <c:idx val="5"/>
              <c:layout>
                <c:manualLayout>
                  <c:x val="-2.8308563340411512E-3"/>
                  <c:y val="1.388888888888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E7-4639-B3C3-4B7D1A3EEB61}"/>
                </c:ext>
              </c:extLst>
            </c:dLbl>
            <c:dLbl>
              <c:idx val="6"/>
              <c:layout>
                <c:manualLayout>
                  <c:x val="-1.4154281670205238E-3"/>
                  <c:y val="1.388888888888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E7-4639-B3C3-4B7D1A3EEB61}"/>
                </c:ext>
              </c:extLst>
            </c:dLbl>
            <c:dLbl>
              <c:idx val="7"/>
              <c:layout>
                <c:manualLayout>
                  <c:x val="0"/>
                  <c:y val="1.388888888888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E7-4639-B3C3-4B7D1A3EEB61}"/>
                </c:ext>
              </c:extLst>
            </c:dLbl>
            <c:dLbl>
              <c:idx val="8"/>
              <c:layout>
                <c:manualLayout>
                  <c:x val="0"/>
                  <c:y val="1.3888888888888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E7-4639-B3C3-4B7D1A3EEB61}"/>
                </c:ext>
              </c:extLst>
            </c:dLbl>
            <c:dLbl>
              <c:idx val="9"/>
              <c:layout>
                <c:manualLayout>
                  <c:x val="-1.4154281670206274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E7-4639-B3C3-4B7D1A3EEB61}"/>
                </c:ext>
              </c:extLst>
            </c:dLbl>
            <c:dLbl>
              <c:idx val="10"/>
              <c:layout>
                <c:manualLayout>
                  <c:x val="-1.4154281670205238E-3"/>
                  <c:y val="1.388888888888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E7-4639-B3C3-4B7D1A3EEB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'P002'!$M$68:$W$68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'P002'!$W$69:$W$69</c:f>
              <c:numCache>
                <c:formatCode>#,##0</c:formatCode>
                <c:ptCount val="1"/>
                <c:pt idx="0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2E7-4639-B3C3-4B7D1A3EEB61}"/>
            </c:ext>
          </c:extLst>
        </c:ser>
        <c:ser>
          <c:idx val="1"/>
          <c:order val="1"/>
          <c:tx>
            <c:strRef>
              <c:f>'P002'!$B$70</c:f>
              <c:strCache>
                <c:ptCount val="1"/>
                <c:pt idx="0">
                  <c:v>Nuevos Presencial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</c:spPr>
          <c:invertIfNegative val="0"/>
          <c:dLbls>
            <c:dLbl>
              <c:idx val="6"/>
              <c:layout>
                <c:manualLayout>
                  <c:x val="0"/>
                  <c:y val="1.32670006515107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2E7-4639-B3C3-4B7D1A3EEB61}"/>
                </c:ext>
              </c:extLst>
            </c:dLbl>
            <c:dLbl>
              <c:idx val="7"/>
              <c:layout>
                <c:manualLayout>
                  <c:x val="-1.0335797912642024E-16"/>
                  <c:y val="1.32670006515106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2E7-4639-B3C3-4B7D1A3EEB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AD3333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'P002'!$M$68:$W$68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'P002'!$M$70:$W$70</c:f>
              <c:numCache>
                <c:formatCode>#,##0</c:formatCode>
                <c:ptCount val="11"/>
                <c:pt idx="0">
                  <c:v>2496</c:v>
                </c:pt>
                <c:pt idx="1">
                  <c:v>1593</c:v>
                </c:pt>
                <c:pt idx="2">
                  <c:v>2602</c:v>
                </c:pt>
                <c:pt idx="3">
                  <c:v>2716</c:v>
                </c:pt>
                <c:pt idx="4">
                  <c:v>4224</c:v>
                </c:pt>
                <c:pt idx="5">
                  <c:v>1973</c:v>
                </c:pt>
                <c:pt idx="6">
                  <c:v>3789</c:v>
                </c:pt>
                <c:pt idx="7">
                  <c:v>2223</c:v>
                </c:pt>
                <c:pt idx="8">
                  <c:v>2848</c:v>
                </c:pt>
                <c:pt idx="9">
                  <c:v>2023</c:v>
                </c:pt>
                <c:pt idx="10">
                  <c:v>2140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2E7-4639-B3C3-4B7D1A3EEB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306836424"/>
        <c:axId val="306835640"/>
      </c:barChart>
      <c:lineChart>
        <c:grouping val="standard"/>
        <c:varyColors val="0"/>
        <c:ser>
          <c:idx val="2"/>
          <c:order val="2"/>
          <c:tx>
            <c:strRef>
              <c:f>'P002'!$B$71</c:f>
              <c:strCache>
                <c:ptCount val="1"/>
                <c:pt idx="0">
                  <c:v>Total</c:v>
                </c:pt>
              </c:strCache>
            </c:strRef>
          </c:tx>
          <c:spPr>
            <a:ln w="34925" cap="rnd">
              <a:solidFill>
                <a:sysClr val="windowText" lastClr="000000">
                  <a:lumMod val="95000"/>
                  <a:lumOff val="5000"/>
                </a:sys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4"/>
            <c:spPr>
              <a:solidFill>
                <a:sysClr val="windowText" lastClr="000000">
                  <a:lumMod val="95000"/>
                  <a:lumOff val="5000"/>
                </a:sysClr>
              </a:solidFill>
              <a:ln w="9525">
                <a:solidFill>
                  <a:sysClr val="windowText" lastClr="000000">
                    <a:lumMod val="95000"/>
                    <a:lumOff val="5000"/>
                  </a:sys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7"/>
              <c:layout>
                <c:manualLayout>
                  <c:x val="-2.110059341292506E-2"/>
                  <c:y val="-6.1879489263130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2E7-4639-B3C3-4B7D1A3EEB61}"/>
                </c:ext>
              </c:extLst>
            </c:dLbl>
            <c:dLbl>
              <c:idx val="9"/>
              <c:layout>
                <c:manualLayout>
                  <c:x val="-1.2190751373058976E-2"/>
                  <c:y val="-5.2159049513828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D5-4F0F-B82E-F64124B396A4}"/>
                </c:ext>
              </c:extLst>
            </c:dLbl>
            <c:dLbl>
              <c:idx val="11"/>
              <c:layout>
                <c:manualLayout>
                  <c:x val="-2.4415108787934174E-2"/>
                  <c:y val="-7.9568923461245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2E-4B03-B52F-2F719184FB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'P002'!$M$68:$W$68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'P002'!$M$71:$W$71</c:f>
              <c:numCache>
                <c:formatCode>#,##0</c:formatCode>
                <c:ptCount val="11"/>
                <c:pt idx="0">
                  <c:v>2740</c:v>
                </c:pt>
                <c:pt idx="1">
                  <c:v>1773</c:v>
                </c:pt>
                <c:pt idx="2">
                  <c:v>3216</c:v>
                </c:pt>
                <c:pt idx="3">
                  <c:v>3338</c:v>
                </c:pt>
                <c:pt idx="4">
                  <c:v>5034</c:v>
                </c:pt>
                <c:pt idx="5">
                  <c:v>2569</c:v>
                </c:pt>
                <c:pt idx="6">
                  <c:v>4240</c:v>
                </c:pt>
                <c:pt idx="7">
                  <c:v>2970</c:v>
                </c:pt>
                <c:pt idx="8">
                  <c:v>3813</c:v>
                </c:pt>
                <c:pt idx="9">
                  <c:v>2366</c:v>
                </c:pt>
                <c:pt idx="10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42E7-4639-B3C3-4B7D1A3EEB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6840736"/>
        <c:axId val="306839952"/>
      </c:lineChart>
      <c:catAx>
        <c:axId val="30683642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2700" cap="flat" cmpd="sng" algn="ctr">
            <a:solidFill>
              <a:sysClr val="windowText" lastClr="000000">
                <a:alpha val="54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6835640"/>
        <c:crosses val="autoZero"/>
        <c:auto val="1"/>
        <c:lblAlgn val="ctr"/>
        <c:lblOffset val="100"/>
        <c:noMultiLvlLbl val="0"/>
      </c:catAx>
      <c:valAx>
        <c:axId val="306835640"/>
        <c:scaling>
          <c:orientation val="minMax"/>
          <c:max val="7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6836424"/>
        <c:crosses val="autoZero"/>
        <c:crossBetween val="between"/>
      </c:valAx>
      <c:valAx>
        <c:axId val="306839952"/>
        <c:scaling>
          <c:orientation val="minMax"/>
          <c:max val="55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6840736"/>
        <c:crosses val="max"/>
        <c:crossBetween val="between"/>
      </c:valAx>
      <c:catAx>
        <c:axId val="306840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6839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454291143543365"/>
          <c:y val="0.89883859770937047"/>
          <c:w val="0.37694390112064019"/>
          <c:h val="7.46274009876080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2670577194799801E-2"/>
          <c:y val="8.3523269268760761E-2"/>
          <c:w val="0.94805699287589051"/>
          <c:h val="0.6696614006759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'P002'!$B$160</c:f>
              <c:strCache>
                <c:ptCount val="1"/>
                <c:pt idx="0">
                  <c:v>PRIMER CURSO DISTANCIA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3366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'P002'!$C$159:$I$159</c:f>
              <c:strCache>
                <c:ptCount val="7"/>
                <c:pt idx="0">
                  <c:v>2015-1</c:v>
                </c:pt>
                <c:pt idx="1">
                  <c:v>2015-2</c:v>
                </c:pt>
                <c:pt idx="2">
                  <c:v>2016-1</c:v>
                </c:pt>
                <c:pt idx="3">
                  <c:v>2016-2</c:v>
                </c:pt>
                <c:pt idx="4">
                  <c:v>2017-1</c:v>
                </c:pt>
                <c:pt idx="5">
                  <c:v>2017-2</c:v>
                </c:pt>
                <c:pt idx="6">
                  <c:v>2018-1</c:v>
                </c:pt>
              </c:strCache>
            </c:strRef>
          </c:cat>
          <c:val>
            <c:numRef>
              <c:f>'P002'!$C$160:$I$160</c:f>
              <c:numCache>
                <c:formatCode>#,##0</c:formatCode>
                <c:ptCount val="7"/>
                <c:pt idx="0">
                  <c:v>867</c:v>
                </c:pt>
                <c:pt idx="1">
                  <c:v>636</c:v>
                </c:pt>
                <c:pt idx="2">
                  <c:v>496</c:v>
                </c:pt>
                <c:pt idx="3">
                  <c:v>769</c:v>
                </c:pt>
                <c:pt idx="4">
                  <c:v>995</c:v>
                </c:pt>
                <c:pt idx="5">
                  <c:v>365</c:v>
                </c:pt>
                <c:pt idx="6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C-4073-B4EA-195B139E6980}"/>
            </c:ext>
          </c:extLst>
        </c:ser>
        <c:ser>
          <c:idx val="1"/>
          <c:order val="1"/>
          <c:tx>
            <c:strRef>
              <c:f>'P002'!$B$161</c:f>
              <c:strCache>
                <c:ptCount val="1"/>
                <c:pt idx="0">
                  <c:v>PRIMER CURSO PRESENCIAL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</c:spPr>
          <c:invertIfNegative val="0"/>
          <c:dLbls>
            <c:dLbl>
              <c:idx val="0"/>
              <c:layout>
                <c:manualLayout>
                  <c:x val="0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5C-4073-B4EA-195B139E6980}"/>
                </c:ext>
              </c:extLst>
            </c:dLbl>
            <c:dLbl>
              <c:idx val="1"/>
              <c:layout>
                <c:manualLayout>
                  <c:x val="0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5C-4073-B4EA-195B139E6980}"/>
                </c:ext>
              </c:extLst>
            </c:dLbl>
            <c:dLbl>
              <c:idx val="2"/>
              <c:layout>
                <c:manualLayout>
                  <c:x val="0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5C-4073-B4EA-195B139E6980}"/>
                </c:ext>
              </c:extLst>
            </c:dLbl>
            <c:dLbl>
              <c:idx val="3"/>
              <c:layout>
                <c:manualLayout>
                  <c:x val="1.1204481792717086E-3"/>
                  <c:y val="2.7777777777777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5C-4073-B4EA-195B139E6980}"/>
                </c:ext>
              </c:extLst>
            </c:dLbl>
            <c:dLbl>
              <c:idx val="4"/>
              <c:layout>
                <c:manualLayout>
                  <c:x val="4.2553191489361703E-3"/>
                  <c:y val="2.3148107440420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5C-4073-B4EA-195B139E6980}"/>
                </c:ext>
              </c:extLst>
            </c:dLbl>
            <c:dLbl>
              <c:idx val="6"/>
              <c:layout>
                <c:manualLayout>
                  <c:x val="4.0613785552255071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5C-4073-B4EA-195B139E6980}"/>
                </c:ext>
              </c:extLst>
            </c:dLbl>
            <c:dLbl>
              <c:idx val="7"/>
              <c:layout>
                <c:manualLayout>
                  <c:x val="3.3613445378151263E-3"/>
                  <c:y val="2.7777777777777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5C-4073-B4EA-195B139E6980}"/>
                </c:ext>
              </c:extLst>
            </c:dLbl>
            <c:dLbl>
              <c:idx val="8"/>
              <c:layout>
                <c:manualLayout>
                  <c:x val="6.8722845814484911E-3"/>
                  <c:y val="1.8326097974369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5C-4073-B4EA-195B139E6980}"/>
                </c:ext>
              </c:extLst>
            </c:dLbl>
            <c:dLbl>
              <c:idx val="9"/>
              <c:layout>
                <c:manualLayout>
                  <c:x val="0"/>
                  <c:y val="1.7867110202436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5C-4073-B4EA-195B139E6980}"/>
                </c:ext>
              </c:extLst>
            </c:dLbl>
            <c:dLbl>
              <c:idx val="10"/>
              <c:layout>
                <c:manualLayout>
                  <c:x val="5.8391690400402081E-3"/>
                  <c:y val="6.85140367605241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95C-4073-B4EA-195B139E69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AD3333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'P002'!$C$159:$I$159</c:f>
              <c:strCache>
                <c:ptCount val="7"/>
                <c:pt idx="0">
                  <c:v>2015-1</c:v>
                </c:pt>
                <c:pt idx="1">
                  <c:v>2015-2</c:v>
                </c:pt>
                <c:pt idx="2">
                  <c:v>2016-1</c:v>
                </c:pt>
                <c:pt idx="3">
                  <c:v>2016-2</c:v>
                </c:pt>
                <c:pt idx="4">
                  <c:v>2017-1</c:v>
                </c:pt>
                <c:pt idx="5">
                  <c:v>2017-2</c:v>
                </c:pt>
                <c:pt idx="6">
                  <c:v>2018-1</c:v>
                </c:pt>
              </c:strCache>
            </c:strRef>
          </c:cat>
          <c:val>
            <c:numRef>
              <c:f>'P002'!$C$161:$I$161</c:f>
              <c:numCache>
                <c:formatCode>#,##0</c:formatCode>
                <c:ptCount val="7"/>
                <c:pt idx="0">
                  <c:v>4648</c:v>
                </c:pt>
                <c:pt idx="1">
                  <c:v>2473</c:v>
                </c:pt>
                <c:pt idx="2">
                  <c:v>4438</c:v>
                </c:pt>
                <c:pt idx="3">
                  <c:v>2836</c:v>
                </c:pt>
                <c:pt idx="4">
                  <c:v>3284</c:v>
                </c:pt>
                <c:pt idx="5">
                  <c:v>2298</c:v>
                </c:pt>
                <c:pt idx="6">
                  <c:v>2397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5C-4073-B4EA-195B139E69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0"/>
        <c:axId val="306840344"/>
        <c:axId val="306837208"/>
      </c:barChart>
      <c:lineChart>
        <c:grouping val="standard"/>
        <c:varyColors val="0"/>
        <c:ser>
          <c:idx val="3"/>
          <c:order val="2"/>
          <c:tx>
            <c:strRef>
              <c:f>'P002'!$B$162</c:f>
              <c:strCache>
                <c:ptCount val="1"/>
                <c:pt idx="0">
                  <c:v>TOTAL</c:v>
                </c:pt>
              </c:strCache>
            </c:strRef>
          </c:tx>
          <c:spPr>
            <a:ln w="34925" cap="rnd">
              <a:solidFill>
                <a:sysClr val="windowText" lastClr="00000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'P002'!$C$159:$I$159</c:f>
              <c:strCache>
                <c:ptCount val="7"/>
                <c:pt idx="0">
                  <c:v>2015-1</c:v>
                </c:pt>
                <c:pt idx="1">
                  <c:v>2015-2</c:v>
                </c:pt>
                <c:pt idx="2">
                  <c:v>2016-1</c:v>
                </c:pt>
                <c:pt idx="3">
                  <c:v>2016-2</c:v>
                </c:pt>
                <c:pt idx="4">
                  <c:v>2017-1</c:v>
                </c:pt>
                <c:pt idx="5">
                  <c:v>2017-2</c:v>
                </c:pt>
                <c:pt idx="6">
                  <c:v>2018-1</c:v>
                </c:pt>
              </c:strCache>
            </c:strRef>
          </c:cat>
          <c:val>
            <c:numRef>
              <c:f>'P002'!$C$162:$I$162</c:f>
              <c:numCache>
                <c:formatCode>#,##0</c:formatCode>
                <c:ptCount val="7"/>
                <c:pt idx="0">
                  <c:v>5515</c:v>
                </c:pt>
                <c:pt idx="1">
                  <c:v>3109</c:v>
                </c:pt>
                <c:pt idx="2">
                  <c:v>4934</c:v>
                </c:pt>
                <c:pt idx="3">
                  <c:v>3605</c:v>
                </c:pt>
                <c:pt idx="4">
                  <c:v>4279</c:v>
                </c:pt>
                <c:pt idx="5">
                  <c:v>2663</c:v>
                </c:pt>
                <c:pt idx="6">
                  <c:v>2826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95C-4073-B4EA-195B139E6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834464"/>
        <c:axId val="306834072"/>
      </c:lineChart>
      <c:catAx>
        <c:axId val="306840344"/>
        <c:scaling>
          <c:orientation val="minMax"/>
        </c:scaling>
        <c:delete val="0"/>
        <c:axPos val="b"/>
        <c:numFmt formatCode="General" sourceLinked="1"/>
        <c:majorTickMark val="none"/>
        <c:minorTickMark val="out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6837208"/>
        <c:crosses val="autoZero"/>
        <c:auto val="1"/>
        <c:lblAlgn val="ctr"/>
        <c:lblOffset val="100"/>
        <c:noMultiLvlLbl val="0"/>
      </c:catAx>
      <c:valAx>
        <c:axId val="306837208"/>
        <c:scaling>
          <c:orientation val="minMax"/>
          <c:max val="7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6840344"/>
        <c:crosses val="autoZero"/>
        <c:crossBetween val="between"/>
      </c:valAx>
      <c:valAx>
        <c:axId val="306834072"/>
        <c:scaling>
          <c:orientation val="minMax"/>
          <c:max val="58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6834464"/>
        <c:crosses val="max"/>
        <c:crossBetween val="between"/>
      </c:valAx>
      <c:catAx>
        <c:axId val="306834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6834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531362471906581"/>
          <c:y val="0.89409667541557303"/>
          <c:w val="0.58683106228487902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0398049046264428E-2"/>
          <c:y val="3.9354891457849192E-2"/>
          <c:w val="0.94805699287589051"/>
          <c:h val="0.73429378230126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'P002'!$B$116</c:f>
              <c:strCache>
                <c:ptCount val="1"/>
                <c:pt idx="0">
                  <c:v>Postgrado</c:v>
                </c:pt>
              </c:strCache>
            </c:strRef>
          </c:tx>
          <c:spPr>
            <a:solidFill>
              <a:srgbClr val="728767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dLbl>
              <c:idx val="0"/>
              <c:layout>
                <c:manualLayout>
                  <c:x val="0"/>
                  <c:y val="1.7748200549076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3B-44BC-86DE-2116C436A790}"/>
                </c:ext>
              </c:extLst>
            </c:dLbl>
            <c:dLbl>
              <c:idx val="1"/>
              <c:layout>
                <c:manualLayout>
                  <c:x val="-1.3084723585214263E-3"/>
                  <c:y val="1.7748200549076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3B-44BC-86DE-2116C436A790}"/>
                </c:ext>
              </c:extLst>
            </c:dLbl>
            <c:dLbl>
              <c:idx val="2"/>
              <c:layout>
                <c:manualLayout>
                  <c:x val="-2.6169447170428526E-3"/>
                  <c:y val="1.3311150411807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3B-44BC-86DE-2116C436A790}"/>
                </c:ext>
              </c:extLst>
            </c:dLbl>
            <c:dLbl>
              <c:idx val="3"/>
              <c:layout>
                <c:manualLayout>
                  <c:x val="-3.9254170755642784E-3"/>
                  <c:y val="1.3311150411807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3B-44BC-86DE-2116C436A790}"/>
                </c:ext>
              </c:extLst>
            </c:dLbl>
            <c:dLbl>
              <c:idx val="4"/>
              <c:layout>
                <c:manualLayout>
                  <c:x val="-2.6169447170429003E-3"/>
                  <c:y val="1.7748200549076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3B-44BC-86DE-2116C436A790}"/>
                </c:ext>
              </c:extLst>
            </c:dLbl>
            <c:dLbl>
              <c:idx val="5"/>
              <c:layout>
                <c:manualLayout>
                  <c:x val="-1.3084723585214263E-3"/>
                  <c:y val="1.7748200549076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3B-44BC-86DE-2116C436A790}"/>
                </c:ext>
              </c:extLst>
            </c:dLbl>
            <c:dLbl>
              <c:idx val="6"/>
              <c:layout>
                <c:manualLayout>
                  <c:x val="-5.2338894340857051E-3"/>
                  <c:y val="8.8741002745381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3B-44BC-86DE-2116C436A790}"/>
                </c:ext>
              </c:extLst>
            </c:dLbl>
            <c:dLbl>
              <c:idx val="7"/>
              <c:layout>
                <c:manualLayout>
                  <c:x val="-3.9254170755643747E-3"/>
                  <c:y val="4.43705013726905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3B-44BC-86DE-2116C436A790}"/>
                </c:ext>
              </c:extLst>
            </c:dLbl>
            <c:dLbl>
              <c:idx val="8"/>
              <c:layout>
                <c:manualLayout>
                  <c:x val="-9.5953531161524582E-17"/>
                  <c:y val="8.87410027453802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3B-44BC-86DE-2116C436A790}"/>
                </c:ext>
              </c:extLst>
            </c:dLbl>
            <c:dLbl>
              <c:idx val="9"/>
              <c:layout>
                <c:manualLayout>
                  <c:x val="-3.9254170755643747E-3"/>
                  <c:y val="8.87410027453802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3B-44BC-86DE-2116C436A790}"/>
                </c:ext>
              </c:extLst>
            </c:dLbl>
            <c:dLbl>
              <c:idx val="10"/>
              <c:layout>
                <c:manualLayout>
                  <c:x val="-1.3084723585216182E-3"/>
                  <c:y val="1.3311150411807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3B-44BC-86DE-2116C436A7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52614B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'P002'!$M$115:$W$115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'P002'!$M$116:$W$116</c:f>
              <c:numCache>
                <c:formatCode>#,##0</c:formatCode>
                <c:ptCount val="11"/>
                <c:pt idx="0">
                  <c:v>70</c:v>
                </c:pt>
                <c:pt idx="1">
                  <c:v>116</c:v>
                </c:pt>
                <c:pt idx="2">
                  <c:v>111</c:v>
                </c:pt>
                <c:pt idx="3">
                  <c:v>181</c:v>
                </c:pt>
                <c:pt idx="4">
                  <c:v>108</c:v>
                </c:pt>
                <c:pt idx="5">
                  <c:v>154</c:v>
                </c:pt>
                <c:pt idx="6">
                  <c:v>57</c:v>
                </c:pt>
                <c:pt idx="7">
                  <c:v>63</c:v>
                </c:pt>
                <c:pt idx="8">
                  <c:v>170</c:v>
                </c:pt>
                <c:pt idx="9">
                  <c:v>129</c:v>
                </c:pt>
                <c:pt idx="10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A3B-44BC-86DE-2116C436A790}"/>
            </c:ext>
          </c:extLst>
        </c:ser>
        <c:ser>
          <c:idx val="1"/>
          <c:order val="1"/>
          <c:tx>
            <c:strRef>
              <c:f>'P002'!$B$117</c:f>
              <c:strCache>
                <c:ptCount val="1"/>
                <c:pt idx="0">
                  <c:v>Distancia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dLbl>
              <c:idx val="0"/>
              <c:layout>
                <c:manualLayout>
                  <c:x val="1.937011304323746E-4"/>
                  <c:y val="6.94090014914948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3B-44BC-86DE-2116C436A790}"/>
                </c:ext>
              </c:extLst>
            </c:dLbl>
            <c:dLbl>
              <c:idx val="1"/>
              <c:layout>
                <c:manualLayout>
                  <c:x val="-1.4461152279329466E-3"/>
                  <c:y val="1.6200490566679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3B-44BC-86DE-2116C436A790}"/>
                </c:ext>
              </c:extLst>
            </c:dLbl>
            <c:dLbl>
              <c:idx val="2"/>
              <c:layout>
                <c:manualLayout>
                  <c:x val="-2.8922304558658932E-3"/>
                  <c:y val="1.1570737138425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A3B-44BC-86DE-2116C436A790}"/>
                </c:ext>
              </c:extLst>
            </c:dLbl>
            <c:dLbl>
              <c:idx val="3"/>
              <c:layout>
                <c:manualLayout>
                  <c:x val="-7.5563260264153078E-3"/>
                  <c:y val="1.2341349811965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A3B-44BC-86DE-2116C436A790}"/>
                </c:ext>
              </c:extLst>
            </c:dLbl>
            <c:dLbl>
              <c:idx val="4"/>
              <c:layout>
                <c:manualLayout>
                  <c:x val="-4.33834568379884E-3"/>
                  <c:y val="1.6200490566679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A3B-44BC-86DE-2116C436A790}"/>
                </c:ext>
              </c:extLst>
            </c:dLbl>
            <c:dLbl>
              <c:idx val="5"/>
              <c:layout>
                <c:manualLayout>
                  <c:x val="-1.6191244823098197E-3"/>
                  <c:y val="1.0103822388274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A3B-44BC-86DE-2116C436A790}"/>
                </c:ext>
              </c:extLst>
            </c:dLbl>
            <c:dLbl>
              <c:idx val="6"/>
              <c:layout>
                <c:manualLayout>
                  <c:x val="-2.5643631600725955E-4"/>
                  <c:y val="1.93631045879559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A3B-44BC-86DE-2116C436A790}"/>
                </c:ext>
              </c:extLst>
            </c:dLbl>
            <c:dLbl>
              <c:idx val="7"/>
              <c:layout>
                <c:manualLayout>
                  <c:x val="-2.5857850147775968E-3"/>
                  <c:y val="1.6200490566679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A3B-44BC-86DE-2116C436A790}"/>
                </c:ext>
              </c:extLst>
            </c:dLbl>
            <c:dLbl>
              <c:idx val="8"/>
              <c:layout>
                <c:manualLayout>
                  <c:x val="-3.7073711202321516E-3"/>
                  <c:y val="2.2555138223387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A3B-44BC-86DE-2116C436A790}"/>
                </c:ext>
              </c:extLst>
            </c:dLbl>
            <c:dLbl>
              <c:idx val="9"/>
              <c:layout>
                <c:manualLayout>
                  <c:x val="1.1001139368033387E-3"/>
                  <c:y val="1.3888923299522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A3B-44BC-86DE-2116C436A790}"/>
                </c:ext>
              </c:extLst>
            </c:dLbl>
            <c:dLbl>
              <c:idx val="10"/>
              <c:layout>
                <c:manualLayout>
                  <c:x val="-1.9314443595287111E-3"/>
                  <c:y val="2.0251931262418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A3B-44BC-86DE-2116C436A7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'P002'!$M$115:$W$115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'P002'!$M$117:$W$117</c:f>
              <c:numCache>
                <c:formatCode>#,##0</c:formatCode>
                <c:ptCount val="11"/>
                <c:pt idx="0">
                  <c:v>2731</c:v>
                </c:pt>
                <c:pt idx="1">
                  <c:v>1630</c:v>
                </c:pt>
                <c:pt idx="2">
                  <c:v>1086</c:v>
                </c:pt>
                <c:pt idx="3">
                  <c:v>695</c:v>
                </c:pt>
                <c:pt idx="4">
                  <c:v>711</c:v>
                </c:pt>
                <c:pt idx="5">
                  <c:v>434</c:v>
                </c:pt>
                <c:pt idx="6">
                  <c:v>565</c:v>
                </c:pt>
                <c:pt idx="7">
                  <c:v>333</c:v>
                </c:pt>
                <c:pt idx="8">
                  <c:v>482</c:v>
                </c:pt>
                <c:pt idx="9">
                  <c:v>177</c:v>
                </c:pt>
                <c:pt idx="10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A3B-44BC-86DE-2116C436A790}"/>
            </c:ext>
          </c:extLst>
        </c:ser>
        <c:ser>
          <c:idx val="2"/>
          <c:order val="2"/>
          <c:tx>
            <c:strRef>
              <c:f>'P002'!$B$118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rgbClr val="990000"/>
            </a:solidFill>
            <a:ln w="34925" cap="rnd">
              <a:noFill/>
              <a:round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dLbl>
              <c:idx val="0"/>
              <c:layout>
                <c:manualLayout>
                  <c:x val="5.0024250947411418E-4"/>
                  <c:y val="2.3413888825856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A3B-44BC-86DE-2116C436A790}"/>
                </c:ext>
              </c:extLst>
            </c:dLbl>
            <c:dLbl>
              <c:idx val="1"/>
              <c:layout>
                <c:manualLayout>
                  <c:x val="-4.0388850597919293E-4"/>
                  <c:y val="1.4397119668398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A3B-44BC-86DE-2116C436A790}"/>
                </c:ext>
              </c:extLst>
            </c:dLbl>
            <c:dLbl>
              <c:idx val="2"/>
              <c:layout>
                <c:manualLayout>
                  <c:x val="2.6177099215383222E-4"/>
                  <c:y val="1.865196245282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A3B-44BC-86DE-2116C436A790}"/>
                </c:ext>
              </c:extLst>
            </c:dLbl>
            <c:dLbl>
              <c:idx val="3"/>
              <c:layout>
                <c:manualLayout>
                  <c:x val="2.6195330104124706E-3"/>
                  <c:y val="2.6388241968970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A3B-44BC-86DE-2116C436A790}"/>
                </c:ext>
              </c:extLst>
            </c:dLbl>
            <c:dLbl>
              <c:idx val="4"/>
              <c:layout>
                <c:manualLayout>
                  <c:x val="-3.4381593796310914E-3"/>
                  <c:y val="1.90258459647888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A3B-44BC-86DE-2116C436A790}"/>
                </c:ext>
              </c:extLst>
            </c:dLbl>
            <c:dLbl>
              <c:idx val="5"/>
              <c:layout>
                <c:manualLayout>
                  <c:x val="2.0620534489506214E-3"/>
                  <c:y val="2.0744037738279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A3B-44BC-86DE-2116C436A790}"/>
                </c:ext>
              </c:extLst>
            </c:dLbl>
            <c:dLbl>
              <c:idx val="6"/>
              <c:layout>
                <c:manualLayout>
                  <c:x val="9.2782413250584739E-4"/>
                  <c:y val="1.958174975595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A3B-44BC-86DE-2116C436A790}"/>
                </c:ext>
              </c:extLst>
            </c:dLbl>
            <c:dLbl>
              <c:idx val="7"/>
              <c:layout>
                <c:manualLayout>
                  <c:x val="6.5572705268605348E-4"/>
                  <c:y val="2.6771956099147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A3B-44BC-86DE-2116C436A790}"/>
                </c:ext>
              </c:extLst>
            </c:dLbl>
            <c:dLbl>
              <c:idx val="8"/>
              <c:layout>
                <c:manualLayout>
                  <c:x val="4.1345270766202877E-4"/>
                  <c:y val="1.7313228713994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A3B-44BC-86DE-2116C436A790}"/>
                </c:ext>
              </c:extLst>
            </c:dLbl>
            <c:dLbl>
              <c:idx val="9"/>
              <c:layout>
                <c:manualLayout>
                  <c:x val="1.0973304644059541E-3"/>
                  <c:y val="2.9396006659696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A3B-44BC-86DE-2116C436A790}"/>
                </c:ext>
              </c:extLst>
            </c:dLbl>
            <c:dLbl>
              <c:idx val="10"/>
              <c:layout>
                <c:manualLayout>
                  <c:x val="3.0956325687054847E-3"/>
                  <c:y val="2.546660834062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A3B-44BC-86DE-2116C436A7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99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'P002'!$M$115:$W$115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'P002'!$M$118:$W$118</c:f>
              <c:numCache>
                <c:formatCode>#,##0</c:formatCode>
                <c:ptCount val="11"/>
                <c:pt idx="0">
                  <c:v>1053</c:v>
                </c:pt>
                <c:pt idx="1">
                  <c:v>1042</c:v>
                </c:pt>
                <c:pt idx="2">
                  <c:v>934</c:v>
                </c:pt>
                <c:pt idx="3">
                  <c:v>941</c:v>
                </c:pt>
                <c:pt idx="4">
                  <c:v>894</c:v>
                </c:pt>
                <c:pt idx="5">
                  <c:v>749</c:v>
                </c:pt>
                <c:pt idx="6">
                  <c:v>838</c:v>
                </c:pt>
                <c:pt idx="7">
                  <c:v>690</c:v>
                </c:pt>
                <c:pt idx="8">
                  <c:v>770</c:v>
                </c:pt>
                <c:pt idx="9">
                  <c:v>1073</c:v>
                </c:pt>
                <c:pt idx="10">
                  <c:v>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1A3B-44BC-86DE-2116C436A7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6835248"/>
        <c:axId val="306841128"/>
      </c:barChart>
      <c:lineChart>
        <c:grouping val="standard"/>
        <c:varyColors val="0"/>
        <c:ser>
          <c:idx val="3"/>
          <c:order val="3"/>
          <c:tx>
            <c:strRef>
              <c:f>'P002'!$B$119</c:f>
              <c:strCache>
                <c:ptCount val="1"/>
                <c:pt idx="0">
                  <c:v>Total Pregrado</c:v>
                </c:pt>
              </c:strCache>
            </c:strRef>
          </c:tx>
          <c:spPr>
            <a:ln w="41275" cap="rnd">
              <a:solidFill>
                <a:sysClr val="windowText" lastClr="000000"/>
              </a:solidFill>
              <a:round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  <a:round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5282767797737856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A3B-44BC-86DE-2116C436A790}"/>
                </c:ext>
              </c:extLst>
            </c:dLbl>
            <c:dLbl>
              <c:idx val="1"/>
              <c:layout>
                <c:manualLayout>
                  <c:x val="-1.4405825707808483E-2"/>
                  <c:y val="-4.4288344044675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A3B-44BC-86DE-2116C436A790}"/>
                </c:ext>
              </c:extLst>
            </c:dLbl>
            <c:dLbl>
              <c:idx val="2"/>
              <c:layout>
                <c:manualLayout>
                  <c:x val="-1.7207283619279215E-2"/>
                  <c:y val="-4.1518735351393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A3B-44BC-86DE-2116C436A790}"/>
                </c:ext>
              </c:extLst>
            </c:dLbl>
            <c:dLbl>
              <c:idx val="3"/>
              <c:layout>
                <c:manualLayout>
                  <c:x val="-2.0307215417068366E-2"/>
                  <c:y val="-4.9998823156319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A3B-44BC-86DE-2116C436A790}"/>
                </c:ext>
              </c:extLst>
            </c:dLbl>
            <c:dLbl>
              <c:idx val="4"/>
              <c:layout>
                <c:manualLayout>
                  <c:x val="-1.4668471308394753E-2"/>
                  <c:y val="-4.6721623201906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A3B-44BC-86DE-2116C436A790}"/>
                </c:ext>
              </c:extLst>
            </c:dLbl>
            <c:dLbl>
              <c:idx val="5"/>
              <c:layout>
                <c:manualLayout>
                  <c:x val="-1.93623335947419E-2"/>
                  <c:y val="-4.54109909767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A3B-44BC-86DE-2116C436A790}"/>
                </c:ext>
              </c:extLst>
            </c:dLbl>
            <c:dLbl>
              <c:idx val="6"/>
              <c:layout>
                <c:manualLayout>
                  <c:x val="-2.0298294031179019E-2"/>
                  <c:y val="-4.7302922040919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A3B-44BC-86DE-2116C436A790}"/>
                </c:ext>
              </c:extLst>
            </c:dLbl>
            <c:dLbl>
              <c:idx val="7"/>
              <c:layout>
                <c:manualLayout>
                  <c:x val="-2.2885710052389232E-2"/>
                  <c:y val="-4.27513242588362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A3B-44BC-86DE-2116C436A790}"/>
                </c:ext>
              </c:extLst>
            </c:dLbl>
            <c:dLbl>
              <c:idx val="8"/>
              <c:layout>
                <c:manualLayout>
                  <c:x val="-2.1793875161691331E-2"/>
                  <c:y val="-3.9280564488556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A3B-44BC-86DE-2116C436A790}"/>
                </c:ext>
              </c:extLst>
            </c:dLbl>
            <c:dLbl>
              <c:idx val="9"/>
              <c:layout>
                <c:manualLayout>
                  <c:x val="-2.2670883080170703E-2"/>
                  <c:y val="-4.3371025365317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A3B-44BC-86DE-2116C436A790}"/>
                </c:ext>
              </c:extLst>
            </c:dLbl>
            <c:dLbl>
              <c:idx val="10"/>
              <c:layout>
                <c:manualLayout>
                  <c:x val="-2.3552530119312607E-2"/>
                  <c:y val="-4.144533746921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A3B-44BC-86DE-2116C436A790}"/>
                </c:ext>
              </c:extLst>
            </c:dLbl>
            <c:dLbl>
              <c:idx val="11"/>
              <c:layout>
                <c:manualLayout>
                  <c:x val="-1.7144741180349681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A3B-44BC-86DE-2116C436A7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'P002'!$M$115:$W$115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'P002'!$M$119:$W$119</c:f>
              <c:numCache>
                <c:formatCode>#,##0</c:formatCode>
                <c:ptCount val="11"/>
                <c:pt idx="0">
                  <c:v>3854</c:v>
                </c:pt>
                <c:pt idx="1">
                  <c:v>2788</c:v>
                </c:pt>
                <c:pt idx="2">
                  <c:v>2131</c:v>
                </c:pt>
                <c:pt idx="3">
                  <c:v>1817</c:v>
                </c:pt>
                <c:pt idx="4">
                  <c:v>1713</c:v>
                </c:pt>
                <c:pt idx="5">
                  <c:v>1337</c:v>
                </c:pt>
                <c:pt idx="6">
                  <c:v>1460</c:v>
                </c:pt>
                <c:pt idx="7">
                  <c:v>1086</c:v>
                </c:pt>
                <c:pt idx="8">
                  <c:v>1422</c:v>
                </c:pt>
                <c:pt idx="9">
                  <c:v>1379</c:v>
                </c:pt>
                <c:pt idx="10">
                  <c:v>1333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1A3B-44BC-86DE-2116C436A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837600"/>
        <c:axId val="306839560"/>
      </c:lineChart>
      <c:catAx>
        <c:axId val="30683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6841128"/>
        <c:crosses val="autoZero"/>
        <c:auto val="1"/>
        <c:lblAlgn val="ctr"/>
        <c:lblOffset val="100"/>
        <c:noMultiLvlLbl val="0"/>
      </c:catAx>
      <c:valAx>
        <c:axId val="306841128"/>
        <c:scaling>
          <c:orientation val="minMax"/>
          <c:max val="38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6835248"/>
        <c:crosses val="autoZero"/>
        <c:crossBetween val="between"/>
      </c:valAx>
      <c:valAx>
        <c:axId val="306839560"/>
        <c:scaling>
          <c:orientation val="minMax"/>
          <c:max val="4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6837600"/>
        <c:crosses val="max"/>
        <c:crossBetween val="between"/>
      </c:valAx>
      <c:catAx>
        <c:axId val="30683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6839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476303963488242"/>
          <c:y val="0.92028318615699278"/>
          <c:w val="0.6412528509124328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6529200057362987E-2"/>
          <c:y val="0.23131817577155017"/>
          <c:w val="0.94805699287589051"/>
          <c:h val="0.577060918315829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'P02'!$B$12</c:f>
              <c:strCache>
                <c:ptCount val="1"/>
                <c:pt idx="0">
                  <c:v>POSTGRADO</c:v>
                </c:pt>
              </c:strCache>
            </c:strRef>
          </c:tx>
          <c:spPr>
            <a:solidFill>
              <a:srgbClr val="728767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dLbl>
              <c:idx val="0"/>
              <c:layout>
                <c:manualLayout>
                  <c:x val="0"/>
                  <c:y val="1.7748200549076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3B-44BC-86DE-2116C436A790}"/>
                </c:ext>
              </c:extLst>
            </c:dLbl>
            <c:dLbl>
              <c:idx val="1"/>
              <c:layout>
                <c:manualLayout>
                  <c:x val="-1.3084723585214263E-3"/>
                  <c:y val="1.7748200549076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3B-44BC-86DE-2116C436A790}"/>
                </c:ext>
              </c:extLst>
            </c:dLbl>
            <c:dLbl>
              <c:idx val="2"/>
              <c:layout>
                <c:manualLayout>
                  <c:x val="-2.6169447170428526E-3"/>
                  <c:y val="1.3311150411807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3B-44BC-86DE-2116C436A790}"/>
                </c:ext>
              </c:extLst>
            </c:dLbl>
            <c:dLbl>
              <c:idx val="3"/>
              <c:layout>
                <c:manualLayout>
                  <c:x val="-3.9254170755642784E-3"/>
                  <c:y val="1.3311150411807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3B-44BC-86DE-2116C436A790}"/>
                </c:ext>
              </c:extLst>
            </c:dLbl>
            <c:dLbl>
              <c:idx val="4"/>
              <c:layout>
                <c:manualLayout>
                  <c:x val="-2.6169447170429003E-3"/>
                  <c:y val="1.7748200549076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3B-44BC-86DE-2116C436A790}"/>
                </c:ext>
              </c:extLst>
            </c:dLbl>
            <c:dLbl>
              <c:idx val="5"/>
              <c:layout>
                <c:manualLayout>
                  <c:x val="-1.3084723585214263E-3"/>
                  <c:y val="1.7748200549076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3B-44BC-86DE-2116C436A790}"/>
                </c:ext>
              </c:extLst>
            </c:dLbl>
            <c:dLbl>
              <c:idx val="6"/>
              <c:layout>
                <c:manualLayout>
                  <c:x val="-5.2338894340857051E-3"/>
                  <c:y val="8.8741002745381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3B-44BC-86DE-2116C436A790}"/>
                </c:ext>
              </c:extLst>
            </c:dLbl>
            <c:dLbl>
              <c:idx val="7"/>
              <c:layout>
                <c:manualLayout>
                  <c:x val="-3.9254170755643747E-3"/>
                  <c:y val="4.43705013726905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3B-44BC-86DE-2116C436A790}"/>
                </c:ext>
              </c:extLst>
            </c:dLbl>
            <c:dLbl>
              <c:idx val="8"/>
              <c:layout>
                <c:manualLayout>
                  <c:x val="-9.5953531161524582E-17"/>
                  <c:y val="8.87410027453802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3B-44BC-86DE-2116C436A790}"/>
                </c:ext>
              </c:extLst>
            </c:dLbl>
            <c:dLbl>
              <c:idx val="9"/>
              <c:layout>
                <c:manualLayout>
                  <c:x val="-3.9254170755643747E-3"/>
                  <c:y val="8.87410027453802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3B-44BC-86DE-2116C436A790}"/>
                </c:ext>
              </c:extLst>
            </c:dLbl>
            <c:dLbl>
              <c:idx val="10"/>
              <c:layout>
                <c:manualLayout>
                  <c:x val="-2.3555055779612001E-3"/>
                  <c:y val="1.33111534916331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A3B-44BC-86DE-2116C436A790}"/>
                </c:ext>
              </c:extLst>
            </c:dLbl>
            <c:dLbl>
              <c:idx val="11"/>
              <c:layout>
                <c:manualLayout>
                  <c:x val="-3.14100386813389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60-417F-A83D-F6B364E8B655}"/>
                </c:ext>
              </c:extLst>
            </c:dLbl>
            <c:dLbl>
              <c:idx val="12"/>
              <c:layout>
                <c:manualLayout>
                  <c:x val="-3.14100386813389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60-417F-A83D-F6B364E8B6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52614B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'P02'!$M$11:$W$11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'P02'!$M$12:$W$12</c:f>
              <c:numCache>
                <c:formatCode>#,##0</c:formatCode>
                <c:ptCount val="11"/>
                <c:pt idx="0">
                  <c:v>529</c:v>
                </c:pt>
                <c:pt idx="1">
                  <c:v>820</c:v>
                </c:pt>
                <c:pt idx="2">
                  <c:v>682</c:v>
                </c:pt>
                <c:pt idx="3">
                  <c:v>585</c:v>
                </c:pt>
                <c:pt idx="4">
                  <c:v>258</c:v>
                </c:pt>
                <c:pt idx="5">
                  <c:v>247</c:v>
                </c:pt>
                <c:pt idx="6">
                  <c:v>354</c:v>
                </c:pt>
                <c:pt idx="7">
                  <c:v>492</c:v>
                </c:pt>
                <c:pt idx="8">
                  <c:v>481</c:v>
                </c:pt>
                <c:pt idx="9">
                  <c:v>425</c:v>
                </c:pt>
                <c:pt idx="10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A3B-44BC-86DE-2116C436A790}"/>
            </c:ext>
          </c:extLst>
        </c:ser>
        <c:ser>
          <c:idx val="1"/>
          <c:order val="1"/>
          <c:tx>
            <c:strRef>
              <c:f>'P02'!$B$13</c:f>
              <c:strCache>
                <c:ptCount val="1"/>
                <c:pt idx="0">
                  <c:v>DISTANCIA PREGRADO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75000"/>
                  </a:sysClr>
                </a:gs>
                <a:gs pos="23000">
                  <a:sysClr val="window" lastClr="FFFFFF">
                    <a:lumMod val="65000"/>
                  </a:sysClr>
                </a:gs>
                <a:gs pos="69000">
                  <a:sysClr val="window" lastClr="FFFFFF">
                    <a:lumMod val="50000"/>
                  </a:sysClr>
                </a:gs>
                <a:gs pos="97000">
                  <a:sysClr val="window" lastClr="FFFFFF">
                    <a:lumMod val="50000"/>
                  </a:sysClr>
                </a:gs>
              </a:gsLst>
              <a:lin ang="10800000" scaled="1"/>
            </a:gra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dLbl>
              <c:idx val="0"/>
              <c:layout>
                <c:manualLayout>
                  <c:x val="-4.33834568379884E-3"/>
                  <c:y val="6.94098371017177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3B-44BC-86DE-2116C436A790}"/>
                </c:ext>
              </c:extLst>
            </c:dLbl>
            <c:dLbl>
              <c:idx val="1"/>
              <c:layout>
                <c:manualLayout>
                  <c:x val="-1.4461152279329466E-3"/>
                  <c:y val="1.6200490566679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A3B-44BC-86DE-2116C436A790}"/>
                </c:ext>
              </c:extLst>
            </c:dLbl>
            <c:dLbl>
              <c:idx val="2"/>
              <c:layout>
                <c:manualLayout>
                  <c:x val="5.2654951867102319E-4"/>
                  <c:y val="1.1570843159364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A3B-44BC-86DE-2116C436A790}"/>
                </c:ext>
              </c:extLst>
            </c:dLbl>
            <c:dLbl>
              <c:idx val="3"/>
              <c:layout>
                <c:manualLayout>
                  <c:x val="4.2084479253024718E-4"/>
                  <c:y val="1.234140161666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A3B-44BC-86DE-2116C436A790}"/>
                </c:ext>
              </c:extLst>
            </c:dLbl>
            <c:dLbl>
              <c:idx val="4"/>
              <c:layout>
                <c:manualLayout>
                  <c:x val="-4.33834568379884E-3"/>
                  <c:y val="1.6200490566679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A3B-44BC-86DE-2116C436A790}"/>
                </c:ext>
              </c:extLst>
            </c:dLbl>
            <c:dLbl>
              <c:idx val="5"/>
              <c:layout>
                <c:manualLayout>
                  <c:x val="-4.33834568379884E-3"/>
                  <c:y val="6.1706749059827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A3B-44BC-86DE-2116C436A790}"/>
                </c:ext>
              </c:extLst>
            </c:dLbl>
            <c:dLbl>
              <c:idx val="6"/>
              <c:layout>
                <c:manualLayout>
                  <c:x val="-7.507711165873298E-3"/>
                  <c:y val="1.5429877893140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A3B-44BC-86DE-2116C436A790}"/>
                </c:ext>
              </c:extLst>
            </c:dLbl>
            <c:dLbl>
              <c:idx val="7"/>
              <c:layout>
                <c:manualLayout>
                  <c:x val="-2.5857850147775968E-3"/>
                  <c:y val="1.6200490566679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A3B-44BC-86DE-2116C436A790}"/>
                </c:ext>
              </c:extLst>
            </c:dLbl>
            <c:dLbl>
              <c:idx val="8"/>
              <c:layout>
                <c:manualLayout>
                  <c:x val="-4.6137625132730694E-3"/>
                  <c:y val="2.8894936564232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A3B-44BC-86DE-2116C436A790}"/>
                </c:ext>
              </c:extLst>
            </c:dLbl>
            <c:dLbl>
              <c:idx val="9"/>
              <c:layout>
                <c:manualLayout>
                  <c:x val="-4.338394793926353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A3B-44BC-86DE-2116C436A790}"/>
                </c:ext>
              </c:extLst>
            </c:dLbl>
            <c:dLbl>
              <c:idx val="10"/>
              <c:layout>
                <c:manualLayout>
                  <c:x val="-7.3699193240757081E-3"/>
                  <c:y val="2.0251895596383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A3B-44BC-86DE-2116C436A7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'P02'!$M$11:$W$11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'P02'!$M$13:$W$13</c:f>
              <c:numCache>
                <c:formatCode>#,##0</c:formatCode>
                <c:ptCount val="11"/>
                <c:pt idx="0">
                  <c:v>5648</c:v>
                </c:pt>
                <c:pt idx="1">
                  <c:v>4436</c:v>
                </c:pt>
                <c:pt idx="2">
                  <c:v>3935</c:v>
                </c:pt>
                <c:pt idx="3">
                  <c:v>3982</c:v>
                </c:pt>
                <c:pt idx="4">
                  <c:v>4128</c:v>
                </c:pt>
                <c:pt idx="5">
                  <c:v>3952</c:v>
                </c:pt>
                <c:pt idx="6">
                  <c:v>3748</c:v>
                </c:pt>
                <c:pt idx="7">
                  <c:v>3896</c:v>
                </c:pt>
                <c:pt idx="8">
                  <c:v>4170</c:v>
                </c:pt>
                <c:pt idx="9">
                  <c:v>3811</c:v>
                </c:pt>
                <c:pt idx="10">
                  <c:v>3785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A3B-44BC-86DE-2116C436A790}"/>
            </c:ext>
          </c:extLst>
        </c:ser>
        <c:ser>
          <c:idx val="2"/>
          <c:order val="2"/>
          <c:tx>
            <c:strRef>
              <c:f>'P02'!$B$14</c:f>
              <c:strCache>
                <c:ptCount val="1"/>
                <c:pt idx="0">
                  <c:v>PRESENCIAL PREGRADO</c:v>
                </c:pt>
              </c:strCache>
            </c:strRef>
          </c:tx>
          <c:spPr>
            <a:solidFill>
              <a:srgbClr val="990000"/>
            </a:solidFill>
            <a:ln w="34925" cap="rnd">
              <a:noFill/>
              <a:round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dLbl>
              <c:idx val="0"/>
              <c:layout>
                <c:manualLayout>
                  <c:x val="-6.7864587759197388E-4"/>
                  <c:y val="1.0597530919951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A3B-44BC-86DE-2116C436A790}"/>
                </c:ext>
              </c:extLst>
            </c:dLbl>
            <c:dLbl>
              <c:idx val="1"/>
              <c:layout>
                <c:manualLayout>
                  <c:x val="-4.0388537551791785E-4"/>
                  <c:y val="1.6095404357371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A3B-44BC-86DE-2116C436A790}"/>
                </c:ext>
              </c:extLst>
            </c:dLbl>
            <c:dLbl>
              <c:idx val="2"/>
              <c:layout>
                <c:manualLayout>
                  <c:x val="2.4035853099559552E-3"/>
                  <c:y val="1.904238567170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A3B-44BC-86DE-2116C436A790}"/>
                </c:ext>
              </c:extLst>
            </c:dLbl>
            <c:dLbl>
              <c:idx val="3"/>
              <c:layout>
                <c:manualLayout>
                  <c:x val="-9.1715450414764192E-4"/>
                  <c:y val="1.3973781254542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A3B-44BC-86DE-2116C436A790}"/>
                </c:ext>
              </c:extLst>
            </c:dLbl>
            <c:dLbl>
              <c:idx val="4"/>
              <c:layout>
                <c:manualLayout>
                  <c:x val="-5.4102983052313838E-4"/>
                  <c:y val="3.4744421566458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A3B-44BC-86DE-2116C436A790}"/>
                </c:ext>
              </c:extLst>
            </c:dLbl>
            <c:dLbl>
              <c:idx val="5"/>
              <c:layout>
                <c:manualLayout>
                  <c:x val="-1.4746170796436744E-3"/>
                  <c:y val="1.2598423282712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A3B-44BC-86DE-2116C436A790}"/>
                </c:ext>
              </c:extLst>
            </c:dLbl>
            <c:dLbl>
              <c:idx val="6"/>
              <c:layout>
                <c:manualLayout>
                  <c:x val="1.1030380859036586E-4"/>
                  <c:y val="1.1896789220074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A3B-44BC-86DE-2116C436A790}"/>
                </c:ext>
              </c:extLst>
            </c:dLbl>
            <c:dLbl>
              <c:idx val="7"/>
              <c:layout>
                <c:manualLayout>
                  <c:x val="4.1923557838531144E-3"/>
                  <c:y val="5.88785833972463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A3B-44BC-86DE-2116C436A790}"/>
                </c:ext>
              </c:extLst>
            </c:dLbl>
            <c:dLbl>
              <c:idx val="8"/>
              <c:layout>
                <c:manualLayout>
                  <c:x val="1.2308246876865715E-3"/>
                  <c:y val="1.2023510175373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A3B-44BC-86DE-2116C436A790}"/>
                </c:ext>
              </c:extLst>
            </c:dLbl>
            <c:dLbl>
              <c:idx val="9"/>
              <c:layout>
                <c:manualLayout>
                  <c:x val="9.2802991900690522E-4"/>
                  <c:y val="1.1991584353301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A3B-44BC-86DE-2116C436A790}"/>
                </c:ext>
              </c:extLst>
            </c:dLbl>
            <c:dLbl>
              <c:idx val="10"/>
              <c:layout>
                <c:manualLayout>
                  <c:x val="2.0474089992069035E-3"/>
                  <c:y val="1.6109769817278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A3B-44BC-86DE-2116C436A790}"/>
                </c:ext>
              </c:extLst>
            </c:dLbl>
            <c:dLbl>
              <c:idx val="12"/>
              <c:layout>
                <c:manualLayout>
                  <c:x val="0"/>
                  <c:y val="1.0313897096543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60-417F-A83D-F6B364E8B6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99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'P02'!$M$11:$W$11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'P02'!$M$14:$W$14</c:f>
              <c:numCache>
                <c:formatCode>#,##0</c:formatCode>
                <c:ptCount val="11"/>
                <c:pt idx="0">
                  <c:v>13248</c:v>
                </c:pt>
                <c:pt idx="1">
                  <c:v>13429</c:v>
                </c:pt>
                <c:pt idx="2">
                  <c:v>14522</c:v>
                </c:pt>
                <c:pt idx="3">
                  <c:v>15040</c:v>
                </c:pt>
                <c:pt idx="4">
                  <c:v>17699</c:v>
                </c:pt>
                <c:pt idx="5">
                  <c:v>17720</c:v>
                </c:pt>
                <c:pt idx="6">
                  <c:v>20019</c:v>
                </c:pt>
                <c:pt idx="7">
                  <c:v>20450</c:v>
                </c:pt>
                <c:pt idx="8">
                  <c:v>21138</c:v>
                </c:pt>
                <c:pt idx="9">
                  <c:v>21361</c:v>
                </c:pt>
                <c:pt idx="10">
                  <c:v>21192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1A3B-44BC-86DE-2116C436A7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6833680"/>
        <c:axId val="306839168"/>
      </c:barChart>
      <c:lineChart>
        <c:grouping val="standard"/>
        <c:varyColors val="0"/>
        <c:ser>
          <c:idx val="3"/>
          <c:order val="3"/>
          <c:tx>
            <c:strRef>
              <c:f>'P02'!$B$15</c:f>
              <c:strCache>
                <c:ptCount val="1"/>
                <c:pt idx="0">
                  <c:v>TOTAL </c:v>
                </c:pt>
              </c:strCache>
            </c:strRef>
          </c:tx>
          <c:spPr>
            <a:ln w="41275" cap="rnd">
              <a:solidFill>
                <a:sysClr val="windowText" lastClr="000000"/>
              </a:solidFill>
              <a:round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5"/>
            <c:spPr>
              <a:solidFill>
                <a:sysClr val="windowText" lastClr="000000"/>
              </a:solidFill>
              <a:ln w="9525">
                <a:solidFill>
                  <a:sysClr val="windowText" lastClr="000000"/>
                </a:solidFill>
                <a:round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5282767797737856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A3B-44BC-86DE-2116C436A790}"/>
                </c:ext>
              </c:extLst>
            </c:dLbl>
            <c:dLbl>
              <c:idx val="1"/>
              <c:layout>
                <c:manualLayout>
                  <c:x val="-3.0980816925246971E-2"/>
                  <c:y val="-3.4931748184506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A3B-44BC-86DE-2116C436A790}"/>
                </c:ext>
              </c:extLst>
            </c:dLbl>
            <c:dLbl>
              <c:idx val="2"/>
              <c:layout>
                <c:manualLayout>
                  <c:x val="-2.6816441936174287E-2"/>
                  <c:y val="-3.3790535663721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A3B-44BC-86DE-2116C436A790}"/>
                </c:ext>
              </c:extLst>
            </c:dLbl>
            <c:dLbl>
              <c:idx val="3"/>
              <c:layout>
                <c:manualLayout>
                  <c:x val="-2.6528696788437927E-2"/>
                  <c:y val="-3.4404493780481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A3B-44BC-86DE-2116C436A790}"/>
                </c:ext>
              </c:extLst>
            </c:dLbl>
            <c:dLbl>
              <c:idx val="4"/>
              <c:layout>
                <c:manualLayout>
                  <c:x val="-3.0589921022252733E-2"/>
                  <c:y val="-3.4565090571446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A3B-44BC-86DE-2116C436A790}"/>
                </c:ext>
              </c:extLst>
            </c:dLbl>
            <c:dLbl>
              <c:idx val="5"/>
              <c:layout>
                <c:manualLayout>
                  <c:x val="-2.7104096966419969E-2"/>
                  <c:y val="-3.6054076448591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A3B-44BC-86DE-2116C436A790}"/>
                </c:ext>
              </c:extLst>
            </c:dLbl>
            <c:dLbl>
              <c:idx val="6"/>
              <c:layout>
                <c:manualLayout>
                  <c:x val="-2.6554200038299933E-2"/>
                  <c:y val="-2.9403682127851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A3B-44BC-86DE-2116C436A790}"/>
                </c:ext>
              </c:extLst>
            </c:dLbl>
            <c:dLbl>
              <c:idx val="7"/>
              <c:layout>
                <c:manualLayout>
                  <c:x val="-2.4713534567065095E-2"/>
                  <c:y val="-3.0689074139765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A3B-44BC-86DE-2116C436A790}"/>
                </c:ext>
              </c:extLst>
            </c:dLbl>
            <c:dLbl>
              <c:idx val="8"/>
              <c:layout>
                <c:manualLayout>
                  <c:x val="-2.373706667573066E-2"/>
                  <c:y val="-4.6031671248669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A3B-44BC-86DE-2116C436A790}"/>
                </c:ext>
              </c:extLst>
            </c:dLbl>
            <c:dLbl>
              <c:idx val="9"/>
              <c:layout>
                <c:manualLayout>
                  <c:x val="-2.2764279726880332E-2"/>
                  <c:y val="-4.0777979780063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A3B-44BC-86DE-2116C436A790}"/>
                </c:ext>
              </c:extLst>
            </c:dLbl>
            <c:dLbl>
              <c:idx val="10"/>
              <c:layout>
                <c:manualLayout>
                  <c:x val="-1.7263159076316953E-2"/>
                  <c:y val="-4.0769029202058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A3B-44BC-86DE-2116C436A790}"/>
                </c:ext>
              </c:extLst>
            </c:dLbl>
            <c:dLbl>
              <c:idx val="11"/>
              <c:layout>
                <c:manualLayout>
                  <c:x val="-2.2379776222023629E-2"/>
                  <c:y val="-4.31323928105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A3B-44BC-86DE-2116C436A790}"/>
                </c:ext>
              </c:extLst>
            </c:dLbl>
            <c:dLbl>
              <c:idx val="12"/>
              <c:layout>
                <c:manualLayout>
                  <c:x val="-3.0363037391961008E-2"/>
                  <c:y val="-3.7817622687325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60-417F-A83D-F6B364E8B6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'P02'!$M$11:$W$11</c:f>
              <c:strCache>
                <c:ptCount val="11"/>
                <c:pt idx="0">
                  <c:v>2013-1</c:v>
                </c:pt>
                <c:pt idx="1">
                  <c:v>2013-2</c:v>
                </c:pt>
                <c:pt idx="2">
                  <c:v>2014-1</c:v>
                </c:pt>
                <c:pt idx="3">
                  <c:v>2014-2</c:v>
                </c:pt>
                <c:pt idx="4">
                  <c:v>2015-1</c:v>
                </c:pt>
                <c:pt idx="5">
                  <c:v>2015-2</c:v>
                </c:pt>
                <c:pt idx="6">
                  <c:v>2016-1</c:v>
                </c:pt>
                <c:pt idx="7">
                  <c:v>2016-2</c:v>
                </c:pt>
                <c:pt idx="8">
                  <c:v>2017-1</c:v>
                </c:pt>
                <c:pt idx="9">
                  <c:v>2017-2</c:v>
                </c:pt>
                <c:pt idx="10">
                  <c:v>2018-1</c:v>
                </c:pt>
              </c:strCache>
            </c:strRef>
          </c:cat>
          <c:val>
            <c:numRef>
              <c:f>'P02'!$M$15:$W$15</c:f>
              <c:numCache>
                <c:formatCode>#,##0</c:formatCode>
                <c:ptCount val="11"/>
                <c:pt idx="0">
                  <c:v>19425</c:v>
                </c:pt>
                <c:pt idx="1">
                  <c:v>18685</c:v>
                </c:pt>
                <c:pt idx="2">
                  <c:v>19139</c:v>
                </c:pt>
                <c:pt idx="3">
                  <c:v>19607</c:v>
                </c:pt>
                <c:pt idx="4">
                  <c:v>22085</c:v>
                </c:pt>
                <c:pt idx="5">
                  <c:v>21919</c:v>
                </c:pt>
                <c:pt idx="6">
                  <c:v>24121</c:v>
                </c:pt>
                <c:pt idx="7">
                  <c:v>24838</c:v>
                </c:pt>
                <c:pt idx="8">
                  <c:v>25789</c:v>
                </c:pt>
                <c:pt idx="9">
                  <c:v>25597</c:v>
                </c:pt>
                <c:pt idx="10">
                  <c:v>25372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1A3B-44BC-86DE-2116C436A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950856"/>
        <c:axId val="300952816"/>
      </c:lineChart>
      <c:catAx>
        <c:axId val="30683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6839168"/>
        <c:crosses val="autoZero"/>
        <c:auto val="1"/>
        <c:lblAlgn val="ctr"/>
        <c:lblOffset val="100"/>
        <c:noMultiLvlLbl val="0"/>
      </c:catAx>
      <c:valAx>
        <c:axId val="306839168"/>
        <c:scaling>
          <c:orientation val="minMax"/>
          <c:max val="25000"/>
          <c:min val="-1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6833680"/>
        <c:crosses val="autoZero"/>
        <c:crossBetween val="between"/>
      </c:valAx>
      <c:valAx>
        <c:axId val="300952816"/>
        <c:scaling>
          <c:orientation val="minMax"/>
          <c:max val="26000"/>
          <c:min val="-1001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0950856"/>
        <c:crosses val="max"/>
        <c:crossBetween val="between"/>
      </c:valAx>
      <c:catAx>
        <c:axId val="300950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0952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49372293872653"/>
          <c:y val="0.90646432298469559"/>
          <c:w val="0.4675393326232411"/>
          <c:h val="6.21684359557070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userShapes r:id="rId2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E0467BA8-6E97-4718-8A25-5C0AE5617C38}" formatIdx="0">
          <cx:tx>
            <cx:txData>
              <cx:f>_xlchart.v5.2</cx:f>
              <cx:v>% PARTICIPACIÓN</cx:v>
            </cx:txData>
          </cx:tx>
          <cx:dataLabels pos="ctr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800" b="0"/>
                </a:pPr>
                <a:endParaRPr lang="es-ES" sz="800" b="0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alibri" panose="020F0502020204030204"/>
                </a:endParaRPr>
              </a:p>
            </cx:txPr>
            <cx:visibility seriesName="0" categoryName="0" value="1"/>
            <cx:dataLabel idx="0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900">
                      <a:solidFill>
                        <a:schemeClr val="bg1"/>
                      </a:solidFill>
                    </a:defRPr>
                  </a:pPr>
                  <a:r>
                    <a:rPr lang="es-ES" sz="900" b="1" i="0" u="none" strike="noStrike" baseline="0">
                      <a:solidFill>
                        <a:schemeClr val="bg1"/>
                      </a:solidFill>
                      <a:latin typeface="Calibri" panose="020F0502020204030204"/>
                    </a:rPr>
                    <a:t>47,0%</a:t>
                  </a:r>
                </a:p>
              </cx:txPr>
              <cx:visibility seriesName="0" categoryName="0" value="1"/>
            </cx:dataLabel>
            <cx:dataLabel idx="2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="1"/>
                  </a:pPr>
                  <a:r>
                    <a:rPr lang="es-ES" sz="800" b="1" i="0" u="none" strike="noStrike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Calibri" panose="020F0502020204030204"/>
                    </a:rPr>
                    <a:t>6,3%</a:t>
                  </a:r>
                </a:p>
              </cx:txPr>
              <cx:visibility seriesName="0" categoryName="0" value="1"/>
            </cx:dataLabel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="1"/>
                  </a:pPr>
                  <a:r>
                    <a:rPr lang="es-ES" sz="800" b="1" i="0" u="none" strike="noStrike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Calibri" panose="020F0502020204030204"/>
                    </a:rPr>
                    <a:t>4,6%</a:t>
                  </a:r>
                </a:p>
              </cx:txPr>
              <cx:visibility seriesName="0" categoryName="0" value="1"/>
            </cx:dataLabel>
            <cx:dataLabel idx="5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="1"/>
                  </a:pPr>
                  <a:r>
                    <a:rPr lang="es-ES" sz="800" b="1" i="0" u="none" strike="noStrike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Calibri" panose="020F0502020204030204"/>
                    </a:rPr>
                    <a:t>4,1%</a:t>
                  </a:r>
                </a:p>
              </cx:txPr>
              <cx:visibility seriesName="0" categoryName="0" value="1"/>
            </cx:dataLabel>
            <cx:dataLabel idx="6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="1"/>
                  </a:pPr>
                  <a:r>
                    <a:rPr lang="es-ES" sz="800" b="1" i="0" u="none" strike="noStrike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Calibri" panose="020F0502020204030204"/>
                    </a:rPr>
                    <a:t>3,7%</a:t>
                  </a:r>
                </a:p>
              </cx:txPr>
              <cx:visibility seriesName="0" categoryName="0" value="1"/>
            </cx:dataLabel>
            <cx:dataLabel idx="7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="1"/>
                  </a:pPr>
                  <a:r>
                    <a:rPr lang="es-ES" sz="800" b="1" i="0" u="none" strike="noStrike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Calibri" panose="020F0502020204030204"/>
                    </a:rPr>
                    <a:t>3,2%</a:t>
                  </a:r>
                </a:p>
              </cx:txPr>
              <cx:visibility seriesName="0" categoryName="0" value="1"/>
            </cx:dataLabel>
            <cx:dataLabel idx="8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="1"/>
                  </a:pPr>
                  <a:r>
                    <a:rPr lang="es-ES" sz="800" b="1" i="0" u="none" strike="noStrike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Calibri" panose="020F0502020204030204"/>
                    </a:rPr>
                    <a:t>2,8%</a:t>
                  </a:r>
                </a:p>
              </cx:txPr>
              <cx:visibility seriesName="0" categoryName="0" value="1"/>
            </cx:dataLabel>
            <cx:dataLabel idx="1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b="1"/>
                  </a:pPr>
                  <a:r>
                    <a:rPr lang="es-ES" sz="800" b="1" i="0" u="none" strike="noStrike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Calibri" panose="020F0502020204030204"/>
                    </a:rPr>
                    <a:t>1,3%</a:t>
                  </a:r>
                </a:p>
              </cx:txPr>
              <cx:visibility seriesName="0" categoryName="0" value="1"/>
            </cx:dataLabel>
          </cx:dataLabels>
          <cx:dataId val="0"/>
          <cx:layoutPr>
            <cx:geography cultureLanguage="es-ES" cultureRegion="CO" attribution="Con tecnología de Bing">
              <cx:geoCache provider="{E9337A44-BEBE-4D9F-B70C-5C5E7DAFC167}">
                <cx:binary>1HzJchw7suWvyLTu4MUMRFndZyZE5MhMzqKGTVhekopATIh5+pu3fItatL1db++Ptad0NTBJlaR+
LOuimUwyKhJMAAfufvy4I/5+M/ztJr3bVS+GLM3rv90Mv7+Mmqb422+/1TfRXbarjzJzU9nafmiO
bmz2m/3wwdzc/XZb7XqTh78RhNlvN9Guau6Gl//xd/ht4Z3d2JtdY2x+3t5V48Vd3aZN/U+ePfro
xe42M7lv6qYyNw3+/eWJhe94cXv34nKXN7v89q56+eIub0wzXo3F3e8v733+5YvfDn/rgxm8SGGS
TXsLY9URcpl0GZGUSsG4y1++SG0e/vXYkeRIKeQqF0kmkUSIfv7uk10G439tbh9ntru9re7qGpb5
8d/Hf8e9NcFHLl++uLFt3ux3NYQN/v2lZ1Ob/WF2L1+Y2nqfnnl2vybv9OMm/HYfkv/4+8F/wLYc
/M83qB3u4Y8ePQDN25XtXfPnf37erv85VOhIulRS4QJaQnCMED7Aih65XCjOpaQu4XKP5adz8gmr
n5nS4wh9HXmAi3f+7HC5q3c/tJ8nPBffPbXfWvC9D/2iBQPoSDAGBupyTDlz1YNTgSRHRDLBFUFk
//zeqfhiR9+f0XdOxZeR9+b/b2+a/wI3Ko6EK7BwFacEI8YfMU2mBNgvxwoJwZC4D8JPTelxFL4Z
emCcl1fPzTivbGoy8OjfnsR7i/pF22BHiGFKKFbMFRKxB7DwI8IZZRjDP0qRQ4/54/k8jsnncffm
/vvLKwhMz8tUXlW79uYJARFHXLgYY0UYohzs4DCEoSN378yIdKXiWKCDEPbj+TwOyOdxB4C8unhu
gHhtfmvyXbarnhIWdqQIlmAGYC6Eu+oBLGBIYEAcHmHG+MMY8pOzehyc+2s6gMh7/ewg2tW7fFfd
PZ0b40cQMBCmCGMXvBk4soMQj48EBB1CJOJIAl2Xn7/7M/H78Yy+A82XtRzC8uwIubbpn//ofsz9
7mcN/yx3EkcE8iaEEacCgFH73Ojb3EnQI04xxQyiDxCDj6TgW+b1MzN6HJavIw9g0Q8jzPVdfje1
dyl48cNE6Xr2eKJ0fwvuZYuQBSqqXEgwXBdh172/YsmO4AASCvkJnFdwFwcH8eu8vx/hf3XFm+fm
H7a78HaX3uVPGFYxgqPIOJwxAXv+EBTCFWTxAnNCGQTe+97hp+bzOCrfDD04iNtXzw0WbcfdzVPm
6/xISilcpJRkHGNwFAfGQo/AdRDOMREupw+89k9M6HFUvgw8wES/e26YbO+aJ7QSekSpUi78kVhi
BALeASAEyCcmrkAKc0bcQ+/1o9k8jsanUQdQbMHzPq9MYLN7sWh3sameEBCMj5iUrqtAfOQEuMtD
QBhRRAokACywIH7fc/3cnB6H5duxB+BsFs8NnLO2abPdaD9vz1OIjeCzFAONEYI5FyA2kgNj4UeQ
oIHUKLmSygVP9vnLP3HOn5nS48h8HXmAy9nr54bLZXvzlHmAe4Q4B3NQoMQTyRk6lPo4RBQFJuPy
R/OAH07ncUD+GnaAxuVToPFdpgmMhsGhg1QHmDXGcLgOmDUFPe2zisAPKc2/eqH/D5z6QFL+1xYf
TnaV+fN/P6E7wEcQEJGgIDGDOEMP/bQEX0A4Unwv3WD3EI6fmM7jJ+/LwIOzd/LquXkCiJ2deVJR
AB+5BAp2oOwjF5J/SMju2whU7jBR8AdxLMFPH+r+PzOjx1H5OvIAlsX1c4Nl2Zp9Yvz9bPTXqqkE
5E3xsVwKQZOB63rooKEGA66bQs2GHETMH87lcTT+GnYAxfJf6p0dzI4kVRi0D4hIHBZ6//DBY5cB
2Ya6MdQhFbiLb3WPp13oJwQPyPSrPLSPKR6vQB+B+viBM37wH/9a7+z9+d/Vrf3jCc+dQ8HYGYWs
BeRZovbJzX1nAFIU8GxgaoS5exl3//xbSH5mSo8fv68jD06gpx84g1dVuP/SvfJxKEXtlfjHgPku
QVBHlEMiJymG84VAHj3URCH9dqEg54Lg4WJY/IEU9XXe3zf+X13xQ/Ht37xJ4VWT/vmfgMjNU1IF
dCQk6KFAQqHcuS90fsvcQCGEAo8gn86h4i7A9u1B/LkZPQ7Mt2MPDuOrZ1cKvTbQW3T7hD4CPDak
0IIBJWBi3/NzEJuEC4ybIcIoaFHQDrRPxr9F5icm9DgsXwYeYHLtP3AQ/+bmcr1L030jVvrCe9qy
KAX+DE0a4JsFkfvOnfvh1JFQN8UgTQHBhg6sh8n2L0zsOxgdruwQK+/5YdUWf/5X/fkMP4UiIpjk
LkGgDmKqxEe99p5rQ8D+AEUCiakApf2BAe1+OKPvgfPXwENQzp4bKK8g1tiy3TftfT/q/hrlFvs0
SOwZj8JUQi4Ecf4eKhxQAdg+164Pc9OfmtLjuHwz9ACZVyfPDRlvl97untBa+NG+0gQsAHKAPS/d
b/sBLBRSIGhIg/Yb/rCv9MfzeRyTz+MOAPGeXZXwiSMMOYKUEyNovhFQswY9F6L7PTwEtIBQ0Hqh
B0TRTx0g30b/H07ne3B8bB86ROPVczOPCwNdo3sTeTrHtfdLkIoh6IWijOw51wNEEHIpCO8UJFD6
gCn/1JQeR+WboQfIXKyeGzLnrclv//zHEyYw7AhUtX0DAwRx6EA7TGD4kVAuxBzMoKMWQZbz+Uh8
qnv8zHweR+XryANQzp8dUX5V3USmMH/+V7oL7V83F168ym+rJ2VkGOS2vdoB1VowlH0/yn0LUhhS
HqhPISDWFPzeI023nyf1YnxxVtnO3N7lN/+cnTyOHTThfu9XHYB5+ex8H8i9Jv/zH0/o+sgRJDlk
30JEMMNA2g6AE+oIODZWUoKGytCDNqKfmdHjOH0deQDL4tkxtlfZbrL5U3I2BxpSCIG+BxeBdoMF
3DS5b1ACHcGlJwGtopSBwgPXgu77vp+Z0uO4fB15gMur7YOApKtdbdKHEqL+VQnR4UcfCRE4D0UE
cR+SVLgdBT1V0DsFCYaSB57+65y/n8v86mq/YHqgZ5/dVX/+n4dLPpv9omrqQCEPinggAMMtBADw
odIALRmuSyGjEghICZQp/n9A/Os60Hd1Ymj6EZQQiNmIQ/3yIJoLvi9UuH81aD7Sb/4FkKfD+OGJ
/ncvJ3uRvfnzvz8fhP+5lLLfdChVEAwK/p5n3fcyIHbBAURQRtunIxAdgBjfS0V+OJvHre7zKg48
jLd84GF+/fgdFJR+UD86+PQ3dwu/tBv7u2Y3+3jH86efflw13EE9GPrPlJZP27q6/f3lvpQnINv4
6E8+GdP+99zb+C99hY8Nu9vVze8vHQllaU4YZPxCUGgI2Ov7/d2nR+wIbqBx8Dxyr59JDNElh6ut
0e8vJfhZDBfYgKtBlyrcDAHIa9vuH8EggSg0UDPwwwJUNf7lsu2ZTcfQ5l/27K+fX+RtdmZN3tSw
LOjQfvmi+PTB/To5V9Ahz6GfTDEKZXEu989vdhdwpXf/+f8lVFpGwZC0PlwKLnXedq9R7GRrSup5
wpozHOHG40l9W5pgiwbmpzR1/DyLG93QYTGMofSFGl1twmEzhFOs3Sg6rbJIaj6YhexUo+skmY1F
EC3iFIe6qtveSxM7akL7TlsRpLrP+m3WjtE6MtEmzmtHTwFFfkvsjmQT9scxzeZJW69JE0t/YGYR
01L6XV37o4OFltghS5IJPWL5IcL5zAnSySMkMzOSZb0uUmwXYZSEx8x2PlDjyUtsRxZ1PGhV4N53
xyTz+zLxcwp3kZ2ES03t6DVFEHhdRZTuJzmu2TC0M+hhxZqrc1IWHyZutm5RWQ3hpfLYLidhpLlw
xvOyLeZ8ys1WZX6t4rs+MHieF5HyQ1xmmrmxVyN1LLO0XaKu/JCVONa258TDoVzHrKBnheHelJhV
nufDho18HdfYc03QnDYFu45hWZbSZGZp1eiscW8TUNQ9WjuXImtvRhMY7fTBojFVOUtORKmS1zjM
XT2Y6LR0ToqufStVdstJ/1q2Nj4j7RSf9U09ed3o5F47cTsfCzxsprSa1tGgBh+7Y+0HrfMWdeN4
ypGdu8Zly6pgtVePcnjLslkq5W0LTaVvqjikc2Vi7o0mtOtS0FXlTnNiZH9bt/ZdFDfhAsU2Xldx
4dG2T7SouvosDYJpAQqa8HtarHGbsHXPiuJtwJFuCU+vGzGxrWPhAOUli7UTTfFV1bs+AQxnsgz5
gg00uVQfikw1nmFONW/dvlkHhWp1FUeN59aKb43I35VksOsRK61Yx7Z5WQyrkZDB6wYb+n0NIGU9
4wsyOuuuI2KWKBx7arJmhbGt57iyxzJOtGynZJarhswcx1wDvAL3g5ZhRn2Bik03qtxLmcSaCZn7
gdP7vFDBNZmUJgWoUH6VjJNObD/OlW2DdWGTTTkO0etRZJVH+hav7P5HExWOn5EyXZRhnC+qOnb8
uGj5fERDNSvFwC5iQ5b1lFtt+hy/69K28Ji9kHlg3qfBlc0Mu8IJ3lQ2bta9nN72Ll0RJ/YaQ7Mr
7ibyshTaBsgrwWu8VwF6m49NuMpcHPiSt6FHLHMWLO8up0yajeznpZrGja1h/kHTXBR5Xp6Dwjmn
+8lFqBDzAo/O5TBVpx3L34d5P3pT01+42C1Oanec9/lIVign6Tmrle9Y/qFTst2M7XjaCC4XVZWS
449/NWU/eTRtmvkUl9EMVTX1wS5PyiFPrsPOLXXB462ZqmE5RGX6mo/RMJvQsM6SwF3lqWj9irj9
borGWYMD6SFm2SITzL0Urbyq3WDyoU1F+GEzNuc4QKlushruErmk2XvGUdO86o95PCo4QiZ7jQPY
OWXl66lT6QVGYa5zZ5pOorHotduEZJljoU4acoZGx9nyxLSzRsEmxrD1x0E2TKsol/NKwVmOoszr
4mnQHcFkkeRZo1NnW7YZWiQuph5tlk0wii0NFPfish+8VMTboozr03RUS9DN+sJzTE/1NBm5kl2b
+WWcisUQTLHvdPLGIVMGbo+9YbkjT4cg6f2wd88ztzILVY46pSbSZjwJBrxBTbliZXSreqZ0I9tb
KDqg+RtlplXIRi8qgsRLOtHqvikXad2MS4hiZpYnROq0Hc0xcowOxyKcpTRB2kH50m2CZBtm7Qk4
lRsUuO2ijcfGgyOQ+J0eDQIv6jj+2LB0znmezZo8PK3EtCmaAX5z0YKjLDvwxmOop45mOjZ09AJW
zMKym9OJpbOm6KNFO1wOcfS+ikLi29BWOsDOTInouGunZTmqhXEM9sJiuktCc6nCwndM90dXBBdO
Ra6bGL+vEnIBr7IYZ+0wepUYyKxt3yqcuOeGx+GpWxWr0MyGMHPexVKslLVURzLszkWGtKpHq/ez
1UO8JTKvjvMk5ec2k8cRJFVgW5X1w7B2N3YKei8XdT+LgypbR9LuZBXFq0hOf9SpazcyrCY/cmBi
2YA1yHPJm9DE7aJHJ7TFeFMOxNmAPR3XrpvOqgwcT5uG2WmasnjdIZXroqDjrEqTeCsDdcZSHM0Y
z9IzUmaTx5zwEi5s1ccx9C5t0XQLl1SlC2OCeRq25rQQotFlUBKvkn7i9moWZxXxXQ5rQwaDcYRY
Lus2WAQhWlShjLWI7Fy54WWTy/eJK9/2xH5oLXljRDPoIRJnTdaZRSvOZJmfGnivw6xvql4DNTbe
kOI/pOnDDUewLbQvFlAuKXxcIGADYU2WGF/UQW68MpGzok+3beYNcTPrNMlb8Hc2/oBTVMMWtIN2
8ZTqfDS6HpAXk+GsCIPex3E/n9jA1lUeJXpmkf3QDUE1d9N+0dVUj01XrAclQm+sLfPrtC82cRmf
dq0brMr8vOqEs3VdB0zaQdRvaod7FefRMeuwZ+Cqu+u1Ax08VKMrLMI32AoNB2xaGYKj4wzl5rjE
b9wuZu8ZoxHEr6G97NpiWna1GBf1OGUXvK48Rdpa123lXrWNW88mFY7bKodIGTCsFp2Lmm0ctvM+
w9JrVZG+G9PqjMui+wDB08uzPLkZx5Loshtj3cDBnYdhPF1gdwh1L0TtZ1FUa8ST3NFh1rX+JBPr
K5K28zoYYEgXRotQTRX4BBVeunHfnlVx4lPVn43gOVc26lcGpZ1OQzv4wYiak4oRPLNtKzxWKHFq
stjPGPwGMY6On0wD9hPiUB24oePJqVnEAgzWOKPzLgx7n9DIEwUjiyYINjiL42MWJsCyOrWhNXN8
Y0LYapMbvwuKYZ2Ar/JG1aQrUyZ8HsPbWrw47S9DU9bHpovHhaItAt6ge9LUb0S/igc7bIpcOBtg
WnPZNO2MpH0/N2FO39Px0lARaTrFbIH4WG3kvEiM3PZsiFdFPGwVu+qdwlOhcE+Ik+xoEycbOjR8
liE+U1MLDKtx4ChmHF0g6741TQiTYwKIZtVI8GrZvIeTuZjkFGg1OOhUsBNYyqjDFrw/zcFbTcgd
vB5R8LhT4OMxai5T3jYnEuXaYcHFQIoBWI5Ec5K/Y6QPNmVQvaHJcDbV6VniJK0XjGCXYU/kXKAm
13WeVp5EEBkxL0pdsaj2iy4d5w5NXtN+jLx8N/ZttiipcsAMywCCTShWYdKBQdK8ndFgcv2h480p
o21z6lWTW3txgpp5LlEc6ASPm66ofNrX9kJMU6Z5FowXdpEbRENtK3Xep0O3cEbSeJJk9gTVkeu3
ECrDCnlOk2Y6D0K6SVBJN7adnLkTJreFnFite26Q7lyL/ADJbo2HBkghA5LJ3X7eOiT8gzhwhJvI
2Yog7i4jNzfawm2Bk1jKcGYZqmdZ1ha6b1VylxUbk4T9rEatmDtxm53gsEZ+aAnxUNOzVRTEqylP
wy3q10NKxTpuU7Ee5HlTWTHH9X6LRHkxGgmeNZCOrgParSq+RG1/3qPWLIXBH8Jgn+lMwTGI8Tls
Igt90RSbNrHFCnhLPg+c5BoaEz1A440NBqSHY1wLpkNkp7nDwaQFcEoRKrmE8N55ac5WwlrHR7la
ZuWw6KJxnLthPh+m+pyYat7UQHMnoouxojMSA9+dSqOrQW6UHe6Q695FAjIdNjZXbrgpbNGc4sSL
psrMQfLqdRuZuz4z77AaSl2KcUubutOmYS24/nA+5u2kUR74ExNzaH7NNB77G5Kko0ZNsLWhqM7C
xqXrOLYXoZNeNVXH54wOEExCGfptP1y1YJIBTDEMqPBLXL8j4EMWwnRvpcg+xL2qIADkKxMFjVfl
uZd1stS9Ca5ixmcRGMYizjMInGOwCIOoXIAbqryytNGcyT8SlYCPcdC2qkl8isNsYVrWL3qImoEC
P9vmzC6m3D3LwYZLAGEesuCdKeXZGFR/lDLUtS3YTERO6JXARDRNwFG11oMsONSZSpt3Tp5+QEGi
jVOZTYTGBW/A2iDn1+MUVzMy3gINjmYkKe3SCtNqkiY1sILuPAx5qI2B1CdU8ZUzZOHCEf2mdbrJ
c5vO+HnTAGsp6g/KBdZTdJXyctNvIS+gMxun1gsohPckNb0HtHEpEhjIgirS2ZSU80goo4vsejDG
6sZkrS4ndYZdp/d4fJY1HFxwjZp12XW1LgsNW6V0QodxZhN5Frq16yvHLpEsEg3dcIVmocK6sBlb
5VEBSW1EbtywyL0pU8UiHtgbXLHKj7ow9/IiS/XESbyIx1TXlATg7dpMRypcxWUX+7wrNoh007w1
Dtfj2Hqos2hWwWvEhOpmE+8AAectpWdZ2S/zis/DIVzaPpiPThx6KSFLOIXL3AGXTcvrqOEbCH7H
JpuZxpmnJU31QBo4xNizRGwxKxpwwXB82r467bMtz4MUTk/2jkRwam0Pibd1NN1T/1QtpowsRR4t
+nB8N+IsACMifoqY1GLqrOY0Ox+DdJGwYNu7sfWaDK9ZIhKdRdYPkg42LOh1wh2m88jdRkC3vaIW
SxYC/bTawsWkmejrzs/jbp1lCrxtHsfrOJs0habQOZaO1Ix3YCWw5QyeQdZFsa5D0viwl8IN/KG1
DBhsO8sjVetRsWARBaN2wwi+izWZn6rEXWD3tWipdtoBH+cZPS8FP08L5miUALPqOuDWrH7TAl9Y
pAmeNNzR3ZqsKL0Ejt3QhBHYWyB9E2XxXCKgEKAIQD6H2awoDQgpTXjSpynQMw6njgfTjDEQbWqU
+9gmbwwS9XGH3JVIPZxMVyStbtuCkm0+jK/pKMFddO9tnwLgU3ALDpH4YxgWW5LjLVFOoVFmy61y
stfgYvE6G+u7WrbLaMyVDy7NsxBqNn1cL23OIg36A5t1IQaqNZU+72GmccOVP4l8W8QZ0F9W26uI
XjYjOEEBWthVBuck7G2xtkVi9ZQEaNOAEAd+wdBNGOWp17ZJ8DaVNfJ6kkRa5OAaQxxnbxyT6D4J
nbclZIKrlAeOj1lfzfBYBnMQ8Jolc1jpuSIwl3U7zJKYF6s6rwY/oXCiCKmdizK1N5i1oPZUk1oF
toMYlM/A/bvvOY2Z19bV24xBsE2lMVcyg9wuA5Fo0a1yp7cQY2lJZy4yo5cMlVqHsZhHDuEbMuzc
NHQuYwzuocewslymW6fL022N5QyuwpBlCDxmnaARInGNltR1KKQVNvRMPxlIugg+TydQeypSdbt4
SBcxCpsZeP9qkfIBnRcsuHKpFceVMGvLInMMcQdftmk+gyBkl3Vo1Czom2wBZ7Fa2jhxX1cZ2fIo
VFcRczci592i6Y3j1XCcLQSdTkOm0iyadKS6U2wgYG0JOkmCuQneNaIDXJwYDLQdyUIWtl+aUgXg
wwg5TRVrNk3avUeDOLaFEx7LoMM6n0QEh7zvPdEX6WuZosuprvwhrRKIguV1UASV56jcLuNW4m1v
KJvnLcS0Tlp3yylkZi4aNC4du0uUBd9v3Ri0iawGuYhcV1OcnbEkvKsFH0+sW96lGWnOOgW5ZVyh
cVYaNk9ct9JNbWPYSvyOdxH3OpaqOfCnVa0S7qteEi+Ni3U/JIVuGOl0LWk16x0a+JC8eFVc6cgG
F0E0OB5xgRdVmZo0Z5ClB6EWkLENMd84CGhe7I7vm6JMtDsNre5o3OvcJAIk1xjNUDiBymrReWLj
t7EwGxMX9bJy5IcMq+0YLajwIKvCS6eIr5OQLMpGuV4+yEVQVCFs1BjMqKGw5XW4SSpxWrVIeTWw
iW+rb/fU6BsLdmrC6K+3P3758T9Odl1zV368gPL1P/cvj/z60xuTmOLu1uz+6ae2l/Orww/s6wpf
fs/XGsReyP9yxeWgOvDpHZXfKR3804c/V1eAxiUFJYAv76R8UFT4/KqsrzWFv4Z8LihAO46Ebtt9
JweUnUGz/1pQEPBWov3LiCS82wv6DBl80V8FBWg/hNfl7N9kBJdE4aWJ+9vJfxUUKNSw4T06cBsG
2uE/VnU/r/4eglBIeaSeADdOHpQT4J70/pIdTEHs3wNzv5ww9vUEufkASWHHjR8HhT2eIKL1Jjku
TVgfIwE58zDQ1svgEkupDZO97mOTnqORk3nZSqTFILpl0LpsPfKgWdf22GlHDws73nZigLR5LKIZ
Bfl4WYYOfFMGijaXOJthU4E1dKAq9aDWXsJF7m6VyCrUbcmr9eRE9brgkTPv4+ZdVly7IW4vuojp
Lo9bEDaz2WSIWcqxui2YVxYsPo1RE3p50IHWvpcJa3vb1aTyODDSScsEEg9XxSdlrKaZKad8xtym
ncfTGM5MLqZ51poaPJPstJsPYttOU+yxrngzlqnHu6HdYipu8gqDatGqd30i4nVZ8PWAoDSRojsX
rHfuTuK4LlNX9914zAws2AzASnMMmkNRdCMIsBJCAYm1HMwKREWrMc4y33Wj2Kf1KZilz0NABE8Y
H7cqnAe5eo3gBRye29UDiATNMoYw4Y19iP2B0nVU52+CHKSSIQdJkdLaa3L21u5zFLcCtmlkBhxF
lB7tc6KTuoKvHnuf7ilkAewZ+CpdTFDbMUmDdEOqa1y1g0fCBDJo+DCwcR/yVARUonR8WpLc27+N
Dmtl2sXYyhUtRHHu0Gg4rk1zDAkVXU3OUC/yJJh0YHK14E5cb0QDcE+yvMwdWGoXk1CXabaFcg2H
uO/HWQ4vSs0gJcwLZj0jhszHfTSuHchTZi1xIs1AkgwYAUZetJd2bJYJr10dcHzOXXETEcgri3E8
oW52UhYxOMEoW1TcvUZi6nWTAKOphjycBbKYfFoQ0DAGYOFJKSDHcbnnTpB8EDa0Xh+AihjL3qt7
mc3IlJ7UwqJ5EFaZ7qra6rHeDwzz075tMpBCLsae917VLkxTOlelzLzYCZdRrOTx2NBK4y6ehQMk
9rETA1MBIaMpC89AL+uCKxou+gQrCIcNpAZCaGwcZ9E5ibYxz5YNRI9UWQAyx8ksatZOZ99OtfIy
g3ZR1dgt1AFAvkXdewNdE7M2YHD6uHsuC9j60pbWGzJTLqBoscZOdOvgzG85KrxUlidIxIvGea3g
APkgohmoN6UQxZII1FvRriAvuR3zCspQuPojgoob8PWJglpRhzMkSwwFF56A/sHQqpOtqytTvO0T
N4eCYM6B8cYXTrLJ+v4D6JHideEuZVU6MyGAOzOTV1uRXY+JG5S6hhlCLpvZVdtJCoUmkC6d0rye
WNi+JWl8G8cTuB/pYB9BzrUkOOw2oztmKzmk60I04bba/5VwlG7sCRlec/BsOh24C5W7IPVTlgDV
JGze1fK87+JIuz2oao1ojYY+796vOHsd4eQ0rIs7qIYmbeslabiXJbICMtVIQI6JQcNMu+s6Tcys
HILaj1PQs4ux3kyQAzS2zH0+2eYUqhg5WNp7TPvFaHk/b9yuWLCWHQOBhNJoHPrc5G//L3tn1iQp
rmXrX8Q1QIyvgM/uMXjM+SKLjMgUIBASICTx6+/yrHP6VPc9t836va3M0iozIjzcGaS91/rWZmzf
fPgIBMN3KkzlXAuldDFl9ffqnagZHpBSqyGXuGoc8kKE66vMmopOy4LNHo4Xium54LnXFtHMvnUk
5goV/ykY0BeFMhcl1fCIO1E/NB78VdSoPhoe+Ld5OnyQjlczpxcp0zMLsutgx6OoH1Pt9uHQ2aJP
YlsQclsKqb2D632ou/ncLrUuMxIeoIIdh2nihZ4/aO5fuUa/qwzuVie2+byiRvUr2f/mcfLAnCrR
bJ1q0r3UNbn31/oHn9EoJWq5y8z0k++aOn+HtrLvXfpAMtikAQtwRXuQnXrcscwupJg62ZWDjaFQ
WPo0WN1CU+w/aiZkNaNHpKtsyzB96328rShpRZFO7t0mzVyg3t+0WHKNwG8NuYmLbqSyqrHkx21w
TEPYfxm5HzIJV9dLt8rBt/ZXISq/Pei+PaNb/+BNfIwWeoHH+Oby9ZvLYMsneWI5/c5YMJWZDTZR
qp+VSrOKhtkpyaBPSG8bzcllkunvqXUvTZ4++0xBtfWfWjKsh6xLz2qU/daX8qFP+Zat7oWRk6PD
lTP3ldQq2TSmfXW90GXqEr5ZU5FUsXCuhEiPXmlo7zM6PAjB8oJHyYGyjhS9V+8hWNsi8euh0LKn
Gyi2P8QwVAnEgF6ursi8rkHP29Ql7ce1hEt/6lYcb5gCD9M4bDIXX7GG4V7xmqR0Ft0NLtPdLPi9
31iztSE9WN/80o06RnPGKvz0cQz4t/P5Xitvp1JFCzLTndfFO9/JqNC+z7G+Lns/R+NP6YanyZni
mOdh/T2kpnIq2ybhaLfY1tw6fKgAKwyl3kn1fHqMhl+mK4Z8ubguekOn943+kZVrvXw4ObVlIppv
u9DCm6JdkhrI28nioaBY9lMOpiAKfmct3a92fOnkHJX9iqMQtupI1/Xc4/aHmbig04yXfeTUudde
h70eaz1F11NkcC+pi4reDCemuSvDCY4DVYe2vlO8Q1nQzzhXeDkt4g1ud1b2aCH8nKtdo8ibTb4X
55+GdtQnrCqfajTnDtpF2cfLUzhnkO7cyVyUP14YN48mr0XRBPW3DYOHGhYMXOC6cBI3zWIeG5oV
Qa/EQ5uz72yWDxFRFBv1dEp1NO8tPXiZKde2qxoi1DGT8LjZGp9UHP9g0dAWvstYEXmvkVznKo1u
zgtl0ENxmPLFLwcvfncDDg8b0e/mKIUmQy+aLzFc8uWOBug51Oi5QjkI3k23/Oqj+h0mzUO2sLDQ
0LubcNgYZvvCsPTaaG+s2CS2jV0+IbJd43TtN6hQZJVOod1GU/Azt+EPHU4BJE42lJBK9itWvNnH
CbipkvPMXqNEPK48gNFm3uXE5oI1UbeTnfcVCugmfSPhN0qYaXMEfziUISmkWU5914YF8fkbVJA3
rrPDQt3R7+qlaKMWZ1R2dGcH/bEMri/CpWPoAC3Mdc8rOFiDucXa2WAjA7ICvCQiy+uQ0bd0FdmT
Cl+Xhb/5N2VjmHIsQag/4wXqlZjY73YM9o4FIS51vSWk97colwsdLVNpArxXrJdZNZOsylf9NqpA
F4EPbWP0203t+WWHt4DFal630ueo49KI7yKV/oTUycvGhejt4RzXQfstHHseu40S2IZRO8r7hUX7
IbP5XEIpVVfFm3bjeqO2c5SFKLLksB+18uFnR33JkjUroxk7+EBeZSOXhzHN+wqVpNswGvKL742b
uZ31KWiMw6JlT70Xj5ve6/1z6hNIJFzD/031NosHXqLCPXAv7ksaomsWffOd970EE2N2fTOQcsix
Q1KBErTOvOTOLHVf+APqla7uuoOgWXawkXfqe26uC14GIhu/53WT7zrYJQ/ZPG0TIBObqF5oRbgH
i7X1HywPUeH6q1cmpByH+DjjF5Bsgi+ZvHkxmx4ZlMPH+UUGrD54mvIq6LV/17Z2KYjx+A43lLwz
PHbbKa6bSrZ5jksYHn6qlhT1/8wL4BBDFa5hfmCWePeB7d+5CJ7HSQ5368zc8xKgFlS8fvLzxVTr
2kG4hZ7wsAT6ORv9vshah6PaOPHY+F4EUyz7hPNcX+ZAq8oyG0JpXocyhDB7DLI5P5J4un1UH+56
T7LSrnANPeyYNAMPk6QTmoVwquA7i9MAXa4jXvw0TLO/a9P2KPz7ht/Ho8Q1nVEHpzd7NutSzV6i
9yYw8rLkWO9ck3xwbKGPke/OaU4XQCZNvRvyjN3RMOVVXuNX03yoN3XcikdbrjZTr7OrTYW+1uw7
VKyvRAxfa27IiXhwgKIGJFGYNJembQ4TVK7S9WBWarMSrOGp+BlOYpeib6pgyvf3XgrX0HnRlwZM
Jpfh7s8fTMfNFu1dWKDHiM5h1AJd4wVUHlpjt/Dlk9Nt/+KUPflNNpzZkqEi5tN1cuPPEfMVXk3C
y0jULaTLEEd+9RtUZ8sAZ6Dx6nNv9bleXLMfrGdOoOkU2h7WVMOcpHCFNJiWvlVFlImskKmOr7la
E2xXrD1xA2NMt0bsnYEODQcclJM263FA53IdeV0az9gTGd1rz0ZxtWkNYmS19Tcb22qFi4xCJRKw
E7qm9PN22jCQIBeMkvshs9A+ZmN2h0qpPqaZhm8kfKxhKnwmsDf20sTkGnP1Q2cz+zQUivdCIbj9
r+rz7x888i8JByh9Bgb0v9N9/jY69N/83D/FH0zQvSGjOfh88DZBDFT4XzRpjjkGGKyLmY05UiL4
0j/EH4wVJJgrmGBKLWxFAk7kP8SfDNMnCC7YKATyj0kI/zOYFDGV/4SSJviMgFxvY5humcn0pg39
DSUd29mfQ9yzG8f4q1yWry7eU0+f+jp5qdPpQdT6JUfXHTbrFezTy9+O17/RnjBsDyHa//QGUnw2
DHII8VyQf37Qv78BJpZOolDKqihzVQxc8hosRSzNlVqSXrnpD0RjNzakG4oFfm7R+FCfbN1/5BpF
/QSpgNHfpiNPoYxAe9a4PyksHtR+t+7LvSQ1eyXo5bf9CowtzPsPTR26mpXc5Sl/DKawWHP76I/+
1jRjCu7U6C0kgi3N3XOI5qpjoVeoJjzJ2HclII7f+Zp/dNhIey98d+YpEcM2ZXDTIjpkMC0EJPH7
KKH5JlToGGr5SAk7TgxirtjRNuSbmSesGlJPlTLH5sezEicbBmhyToNZVzxB3+kGoFrrOk34KNMT
3Dy+Ab00bLmXQ7RfWYzlkqJfmKtpXPuKzFa9AUVqKg1ZuFR1kBY2mSicGPvapT86UF8/JdNz5ZN5
gAUlBZAS4+0bfNNxSN3N6QYKMGUj2KRpui2TYDzACTwq20UP64hSY/G3Qdi5DxhYvBq6BEfL47Ya
6DpupkxvbKrG7TClr2gSaizuVU2sRUXRQdeIUBmk5oD0zlz6aoqw8u3zydnjaFThARorMPDjMxpD
HJQFTjDs8N0QxgZ2li8LOnnggmmDXQ6QbCQjnME6eCE8qLeJ1eEuiPpfrmufiB/lZT9t52WOd1li
R+ButOh7EKKYsQOPbh5LTILc5zHVZU6meG9Jtyd0VGgBfg+5UAWX6t0t3ZvzoDqQ9GlZK9aQqYj0
wO9M2G/RRsl7r8m3pk/0ScRnbiIGEo485Ekjd+5XamRWjXUcF1mveAlf/IgzXlrTD2Vaa7HJaHOy
qwbeFeU7IyEYmvnZ5hr2OMjgwbJrEC2qGmrmFQ3B/zh/M0Bts8GKBmNGS5rjoPg342UcYHcpC39K
xj8WkRO8kSQ/eWpE88zhKLTuLaGvaBKbs3HAt+KWGsiuW9BJgD0aSK3Gd36lGl9t5dShPh0rgCM/
4sAlhyW5t7JZ9v3twFDb9IWK0gdYtKioGfeK1q60nD158EL8vqFlxz4H9tATG+3r5UHC4tjIMSZ7
O+KCm5rmC8LxlpvbL+ybn0HIPrtIHa1SjwSW2XYJexAbNS6ppb5hPTuZ8rEEK1cORHwx0Fll7euj
8ZZ3MvsvS0zRtjZpih7r1yQ87yDcdD+q9UDCEZ0rCO9ExXKTdPLFS5pCeRr3WbQ2pbTw1pcJAkCU
qR/Eby3qXH3xgng/82zcRV3yi4/fXJMtX9Pkq5lwj3tP3lDT1zUYX+wsi44Ch7ak7lDpNztn5g8t
+IySyNyb0U+LKV69PeSTdbcw+R5QON1ebxj0hMDfRgyClKZTKSFSZPPiyjzsl6r356+gnz6XLjrp
fh1L0bXXUXLwaiTbqClLSpGn1ai933IIIkB+9TOm50Gv7+IjHgW27GBfHqdcteXAwC3goTrAVJqx
IFZ3RejNPyE6QTtyQEJDrd90Nlzi0RdbErBLI7HupeECpMnxplobC5HDnAdmAsjF4VbXpi/XPAWs
F9dtEcYaTpcYfg5ZuBYhANSKefPLnMlLEPAvZMffvZ7fWwcbNJTNAI7DpZsuz18RRgAvCH07im7o
MmGbPiGbBC+BLAKA2hDzWqsm4vGBuo+pG/ODSiH1ofraRGtir3O7TdbYnAU1R/xdnNdhel7GGiTr
MtL7Fa3B2WAtrbA6QTLpr0noOTSdkwQ2FWUbtkT7ng3mqBgUDBYHaBZmV6UperhANSOM6tmVvuR+
qRO/B5EPJmZ2Lb/PZmrBEIwfidE/IAiC3UD93USq3equ4WUAQ7GUDXC0dgLfLecZy3aaFnnU94Xr
ErpNovE0QJ+ChmnqipJghJ5yzbiv0fHGv0jUvK2dIKU0zZvnJ1i2lgyaqgirzJGtrbvD1FJSRqZC
eAXgITjU1ni2kOuXm0Nsh02fHmxiz95CWUl5ujed90r94IfkVpU9z5+yEBz88mWUn+3BHREkQeob
6T6up74xewl+zMmkqZTz5rKTdts06rfKSb8LGkDGbHmXkDC6uvYLnmx9AUth5nNegS6dCtIUWGLm
Iq3ZrmtX6Pox5EZ/Xi6D4r8nBWNcCwq+vd2k0aAqP2nYph56OBYtCAUGlCM1tpKJ8XHjJ7sE3U+V
gIYuRoE2Op6HMkCbD2Lz2IZDdpwad56BIG86z8Dgsb13lyXNjnZIm0zNigszXh5nkYA5JAD52hxu
v5OQ03nXwaencgOIlhWgz8F6yOYYTMGhD2l4aLj/G+U5fHIhs8LaczfqabsMHE5RGKG95yIH45N1
FYViKBIU515aI1Ux3rmFZac8CUvVp7B4CcCzmPDxr7MNC18iApI+QbbdmzA+1IoDI9HTUMWKL4Vi
U7AFnYO1NvFFGeQtEHpXX3r0Gc1NmafLehU1vZIwU4XO8eb6NTpJlb3wOjuENsJFqe2+N/ldE8hw
k6TN69QAzgqTM0D6sYiA8FYLYw9QQBWod7UW6PVUsdbJZRDq0EidgY/RL1MiXutp3WXQeEqncc8n
3Mkib+TDGHvvk2aQUts6L9CCoX9DoB49Vf5iWYf/ifcj1rkmmMA4t8IrewqZ3TXxFjXht3TzzxwH
H/0cH2GHA4RyqId6jivYOvpJTPdeK3LQsUdLanpV1MkWt3IOjhmrD/nM0GvlwqAYWM0JeVGK5db1
gBXArkPT+amheuowUoXDSlEhHQQyAS+7LKfcIvvURUaU7QCOArchQhvZ82D41zqvnzVc+apT2ceS
vjuo2ej3bvSPXUkJj/cw0B7ylYjuw1A81LUA4YEGtgQGskEOJS08PsvtNCWbYDYPco0J0lMSQLC0
Vy90l3mEytCMMqmC+oLgASkEB/YVA2rxYle1s2tKJsYPCMwH/dB52alZ/dcIxHYNCIj0ODtcpI81
cL3CdP4mRADhGuWftYYlI1ZzbjOwTeCA8XhGn3eV4Oq3u3lgKTN3gz8CcrKjQ2n67dcEd7jCrjjz
0S+iQLEt50GpGHMHDbfXdh0roYJBfx/CHzZiYCBcUO94v+M2wrUdrbb0JtRerH1esQqgkMD2NIGJ
CEacNCGDwkvCd5pCNluRO0ib+4nnYM089nOI1FmBEcsSYNOClpBAsU7RV4mymTX+vovrq2bZWQG5
R1VUHwiWgykU71Ii8jBf1nn4lSn6kIp5l0coIW8/MJLnQceykGR59+hw6gaYbBHYdMvkjma/g7RL
y9UzD53P3mqeIlxDj41eH6lTF7zgwOAuMA9lcKZxKc/juF08eHRjEr76WCirYbsIcL6ZD660mdQj
EN1fXgrgs0f0AIM2kHAwzQWXwEsf4kjAFS+SLn+WJkCYSjybrnkVyr3IMXgMsuyRIulWgJsfS07a
q+ozFCjhsYtwLQPvmHMLW6q1x8XOaVGLYyzEU997B4Ai5g6UUzXwQR+VVtveYlkOYLQx9QJx/X7t
FDJswwQPzoKqU1lQdrV45qlbqwCHu3DRMRh6FBS5/G0amZR+gDgSRPTuJmv0yz1GHi2IQ9l3jK/8
jLHkFyIW7/2A1Eg27KIet+mCPqNrkc2LIxTXtEOmrx/AhDK7AQOx9ZNx77LwSGCVDrF3l4/TC57e
WSMj8x4KBOaSoZhy8cw8s08977Ty6aBl9iuVEw59zt4bV7/YtOtLg8jYFK3TJui9c8q7s49duECe
6BqNSCeaSdzBdT/xmZDCgM/LE3a1zh1TjrxWeshm84um4j1k4BwFU6AJu9+si651mEEHPUBgYyu/
+rcrWHgRiLMQ1yQbyXlytzKBb5TpqrW177OfP6WO3aMH/Qhlu25694vlyf0U9lcVdy92IHtF5HUU
EPhsz8AF83ijU3s/jL/zJcDOCBW2GL1oS3n2vCoY16pgnT4QFjcF3M2r59t91yfIo8VYDhtxOxb2
hHw4ai7VPrcA77MODjSSx3usWkh5kPVXHaC2syQHbbj6pGhhLXZT6BcjbzeRiYpYASnsZnhFKtfv
caCOq9+rql3hSMdArnetku+Z4D8pZHmESuMisOqCsNI7XeafgfXvoxRmAQrbl3gesTFiQWXjLy3a
99uxNqLBmpz7e/BEBTII+CRT9678qEe6y7/MXrcdePbUoYQsk7Z5R/CpraCB8pLAKkIUqcw99aZ5
i9BTZj+RvUrC5BonMBBC/pOp4Gn28XIjtF971BNe/3bA28jfhxwcL4yATiSvZqWgnIXDd/ZxMajx
3fOHGwQ175CuwyKHsFXtYwurPY0lCkEkH4XkLF4j2Oqm6dBiaPayBN4nUplruca08qEUnFgfvDRZ
Vu+BkZWxl8BnC8yLH7VA0D3EI7y1Fg+8xmE343QIUvtY6yY5mwwnEhmzx9Quh/DDx4bcwVGxS1+m
AncPtvYrEgc7WU/vdGwvGHr1iZn5n7lcsM52bDuYAmYDWjQ6VJHP35Mc3Pzt0lEL/9UqihgJaEU1
PhAvO4uc3vsJasQpah+n1pBLlq4PuNPHc7s2wFuabRfIn3KOAWTHQYVp25u2sUU33IkxMcU0kr1/
O71e2APA3hHVb1yzwEUZIDdqU+a6fmu9iW7S2B4zoJOFB92oMBKBS9oMT7AbLwlT70GkrnWWnY32
P9sOn3PqFqypJrxfm+lFp8NPhb6lFH6hcn/a1mPvldZdTeiTO6hE2GzJCtvGhjsxneqEXtYUVDGP
9W8v4W+eij6kI6hApv5ixvQB6QVdsvGNRrvMa/aq9o+cqsdljTdxh3bSY6xk81u/bbIIQADI6pw1
351qhr3DdaNNcxer6UwadEhzSMVORXopgW20HdphHaayAqMylUm4vI3oEGB316UOYOMYQSoLWHlj
LND/IEVnmggnCiRoXo0C2buwsg7xe9JWdZsWmTvpwjci8ItGIPSGYLX3p92wDFhn1vmgJ1RrUzBU
SJNG+9KvnToRIa8igy6fdw9d2vd3ZJVQ3wE5gt99jFj6NPJcFqsPCmg0E+iVTi64d8lX35F7MmAv
Hp/lmAbbeFGALnkUHVoG61UkXaWWPkL/f7sX2vXZAbKA/eRw0Xnrh4ZqicIOacoJ95JPG3dAIP6D
tMuG6hjcEbW/1lQeo3V+r11a2mmicJV/rw4pkp4ubzoYxDZpaXwr7+ciDi+pYF1Rr/NHLfMdeLjm
yZ83Ol9RfvtYXkeL8jsnpCJJCthdtvrk0+ycourj2dptghZGfI5LTO5lGP8Cqvw6rWOyM3CSGUic
jR+dg8G5Ymqy7yatHbIQzWfCxWsYxODljfd2m5+ChjCIilJ2b6bTXpHMZjx4a/uRwsGyjUXPC8iZ
zQy1MJbwIKo18POp3m8I3lc5LC3bSgJwhdQI0rABMQQS6sK1w7NO4N/1txTpzIDY16CKK8mR2bCd
/NkKFEa29wFStcOlC7OxkDad9pzcZ7h9d71mryNSGltfqbelu049GjrT9HdRYOvtLRboSAP7buA7
aibgxa2KoTQyXH3aVksyjWftL5U/KZT0Sm+d66dT4rGNdBdRL94h1Pj4MzSO0PshpbuGK7nH83jr
k4eRBaWNguGgFh9JdriaN7EXRAv6gZ5gAbVt8J7aT9TL8EkJnatFoe2AQDzsF4qgteddWxqdlF/b
rUWLigRl3G97FDS8Cb574F9O5vWGR9AM13hFvy9IC6+4f/QG3hUZ9UBS8a8573QBCSZGM/COfDjY
iwT9PI2QhTcInhdegBBjlgGg5UeT1QK53/Gn83DAkzV4wpAA1N7RGGG7zbYtogylnhfcMVkiixH5
33Ix833bzVcXT001wnLGVVsnuxARFiHcrs+y4IyO5Mc4qXedhYhNBypBU1wXQYw2OK3Js4rG7gDi
9kFRvnMTEOVoHL9D3kxFrvHOE3T7Q2pjnP2mhYnn+LZF67wh0r6wOP1GUEmjr0eQUaCfL7qwjrae
v17yprnwDGBfvYoPj4FbIjgYWY/rgsZYUSJg0gtOzMDEE7ISACZX72Na0x/JKM6YY/G8WgRfdL4T
S35Jrf+bpL1AIb/es2Q6oNm7JWoR+u9dXAY9h28mmreuja7Ara96WF+07V4XQoEBLBu/6R+WNv9m
KkPedyQI+t90xnimpeUcAk1MGULSS3fgFKMRmHuED121Au1JkIIyoX0I9FIjlmLXrCvTDpUDE/VL
0NhXc1qyOoWGi4+HRKG9bZ77GSBCGegaAmMUbJkxJ2lH+OQ8Ocyegsv6BZOC/5Sg1ysHYnzl4XxA
JPZk3YhxC0187VEUpZhaAFQ+3SygFKd+3utMLR+aZE9UnDSZAAl0yVWpCDxOpOVuaOWGh+xcJwi3
pMNWUOUONAm2fo1ohPLir4yrb8gORy+HSN8YKGqzDZvSG6Aw387NJOmmRr6rFh/htDwpKj4wIuTe
7zQvMyM/iIeP2i9CbdxEmmsHpIv7Dyt+lyfWT+blyNKhbLPAttdw3cTpeAmwOhf1sVnDezM/UDpe
SFfOvjj4Xe/KxNV3oOaWkvnsxzKbitdwFzEIay65jjCdIXuwYB8r8kcq5sA+R+Jvuqb5xsI1g1TP
HtqVP1MjjoFMxy2D23iXMiTMBH8eWf80z+NlRJZw9jDDoAv4da1ZU0K5gRG58XxsaClLdl7rgZaz
L8tCTi1sfK+PTnMtzwhgCKCD5E135wTopwL6cKhbYkoW2JcGF26FRPZ2wRgFFs+Ak6ZYlTPtPziW
DxqKfjvG2T5ckK4IPkdjadX1/KrWCeUJBi4AMfk1YW7ACbf7/YLwzlrbF1EfuoZs19G+tE2MBob+
4Y9eydJVGQSUPo/KOIBXjkem7ULZw2AlJ6PndwMF0k3TzlH2Pcb8eW7FR9raCZ3cWkW4WXKRPBs5
fDEfeBTmijTpAP0dEHWxdEhsEaU3yewDFpiw66q0mIdh3jGS/IpIp/aa+5eh5ocVU8qKrluezBSc
M6WK/3Vm/+HMfg1azKO7/mLNIP45PunP/Bt4mP9/GP9fg4/+5cnG+Il/2LEJhsTikQoYUQ7/HGN0
AviR/7Bjb7MW8WhnP0rwPJo/X/uXHYsRXBl04dtz9TB/PokwNW76a7iPF/2fEDYs5mnenl4LWxYO
5/+Axg/xSv/JD41R3sD0xQRbDH3EfzfD9m+GbI5i0fSeriFWg/cZ0uk2MyN600MMfs7KYdc42XwI
qD9ZG8+fXoDuupnC5DCOvr53rafRnQYRsvHugc8qeQonGGPuFlmSBLHRCZNBCJJ0l/qkQU1dmEnT
y2ithbikR7UNPUnLVtf55m9n4d9avf/PB8vxaRIc+DjCg2YzmN1//2AYOB7RzHbtNjf+8Rbbelxq
8stBbNtxYFabdAzGx97u4Q/B/eHnKVXqa1ii6xAJcRK+xUq2rCFGYf3HxfHv3tZ/naWEkEGSwAKP
4S5GqGH/6/F2Rra+6Nk2WxxIZmXrp4lMX8DB89NoaQoNJDdHT8VTBQTQtGVjY/+DOF2pkVnMov3v
3g2SgSAM/nb+E4KD48OUJyQNbtOi/nz9b+dfobK57Ra8ckh/beKR7mBBPtOJAEjhWbRBemkvBi7O
IZLfyAq4Dl7NoA6JcVfVJAPWyRTJdpQd63kEvTvWHKCisAiosqQ+//ni0sYwMjt3WENjjuGKMVFu
gPUS1EhZjfGEqVFuxAQnPE6rFDrKL3++BbElto/X9GvWA3o0jQ2qZmhc/vzAn28j8fzXS8Jgo5e/
vu3PFyYkYKqMQbT/80oh7LsipRz1Ip73elnFnDowzP0579v0wDTmcVRD1JKLWGcPm6Hc/vUtC2vH
Y7PIA2YIkctfPztMGPVBHS0ok2rc/fnHqAES6JwNAOv/xz96TqE+i+X5zw+beYgPTUrOcUvAXMes
BXPrYkglf/6eL9gFUinBOg06v2DCTw7WFIAwXyYEtPG3P/8eIDv31xfnCSNRopR+MsY++5HFF5T+
Bnsgku+iC9Xpz78JF7G1QhXgdiHAUAwhUvHlz1f+/KHZfBeFizv8X67OZDluJNiyXwQzzMM2AeRM
JieREjdhJUoEEJgCgRlf/06qn1m39UZWUkmlYhKIcL9+7/F/v97mwYBwXlr7f//y//u9ZMPM65T/
FqGdb0mvyi7ZaINwiat4yPlOj8IysURPPg52H1SRKTySZPcf8ijbHiyB0XzoxsO/X68La4n7rofl
cv8dTD0xf2u73PvBIuIa9SbJl2/dmWMMxAlJS8j/5Lx58YACCoQgpM1i6orxfRS7bWLGaXRdF69b
t3Ghyugx6/ctECSM6+pvhf6fKg6adCGhkDQ8cPHsASvSigFQ1vTLwWKXO2wvPIlhFb5FXTsfuC1s
1D2fkZlRX+1oodN0g+e6WZerlhVW4WjLSUvj1q8Lo01hDm1Hq8T7N82tGddepc98mI8+pzhhDVUy
TmR6ADdrTvKRAC3++WfmYGI/hOtPy7iPgOdr6NOquZEJhibLzs2rI4Of0iPQVBrGkDQGLUA7ZfvN
IkbQ3720OFj+FgsB2aAYfmljLOmz1c+A5MLOMn5VSWnV+4gJdjgOT5vI9jN5qNRlpiK0kZ1WAF68
66/1gG24k20DzEWf1ZATjx7wlnTCw8hJwCZv8gRLIgY/DztqJr7KHCOKI67M9DijwJLEjcfTJJD8
mEIf/A73APNlGZt1c7FsqqUmJTeN+rg8kECkFR2pF4l60vIbKQnU+rhU4yVompMTkY0f+A7t2vBa
Zu2PLP+7dcur7fBfv785GGHavet4D9GafZteR5TR8SicUJSRmHL6YXTHaD5g/D1amKOb8RBN9yFz
UP3EJHdleYiAPOKlDdaZsf3MVvdrE5piskJfo716+Pf5cnG8q8Xn62j1oQ9wegZTGrr5ixOI5432
y5KQ34LuyXemSyHrW2N3D06oC4yf7U1sU5BuLX3zmCE/dksUcceqWyBGDcZDPOeg3g4Bk4TR7HtI
I95fPYyH3HD8naNGI4n4aVJhdcBH8nfCkoA5ggfO4mMrF3JMKIJNGrnI/wMEr7kzzIO1NENsdNlx
aJ3iFKj6Vjr6zevs54HE724ZMhq7MHxsg7QLKiddBrdPitrHSciobJqX5QA0Sck8TPttLk/lmh1K
HC6JQXuhyRkfdQBIwnUxCBIlsPriqbPbIqbIYR6sqmZvvKyrV53HKW9OGWPfbGiLQ0/LY/tjdlYu
3yas0/uFAU9eGXvTMaqrBQQrL4Lx0GOQOuQ0MdKK4qULts+86JEHtvYDBplzqMxEB4JgfyXvqmIe
7fPBIm/ThDguFPp7VuS0b9p6Ku/6WuSftTshEQdm/VZG5o1jv/1V52fdue25v0OkXCtLO6rCYxAa
zxrX69Gc54PV1P353w+BjnD+qxn5yocrEfs9XrWJZ/B//zFvbX5eu2rvl97vucHnD1OTXwPlhyCV
ZY537Dzs183Wn//vD1kU/L8//fcvbI9ziOTGqVQr8+LqnTH1TTfi07CrW2kjHyuf1xyA3cBLH8be
tuqkQbMuyDW4K2WYuz1s3fDTkmTa11odLG4521RnbA4Tt7T1LOAgxpuFs0sWZAIHhwTQw+APaPXS
1LvFexHzgnsjIHZggdSYgdMVbZRh+Wd2Uqg8Rh1ieJqNc+JGU1wWjAzWJuAAqJBLhst6yNUqkwij
+a49kk72ZjCOxY+g12gAYjnmnijT0ZM3Z7J+FfYmU0OHD9Pa3srGeRPcAEkbZmJviPEKXyZdykKn
o9McJ3PFf92RwHY/lPS/tasfTUu+epX4xqyz+L7eMWzb+xw5+1LxFE8LAwflNInd8zWVcvyQ/vjc
yP6DAaiFjcQgVzUH0PEmtZIY9NPBiPb4y6e0rsQTlyZ/66RJo0IEnMdLEdagA43wtBrRk9OWXaxz
J13lCDcq0NAVSS5OgUVgxakx0RA7lIP9aorXxUT3vGOYzFb/dH2IN6P27DNhsz/MafEePBFw0rsu
x9DE1oOzQmjiG4a2UKROZ5zytt35sh13YsbqgEg45Ue3KfHpUVftp6J59H11dbhBjeI/GQ2Xhd4y
HiRwJ22NW6yF/uq2iYQfo4h+2OvJfJY8AX5zjSrG7IPB3+5EdgoiQyaN8NS+JVRuZMrCJjj+Gsth
ejLuglgRPmndaS6C1U1pJh7EUF8EQCKwLL9Ix1jICRDbmhMbtZ4D0ydr2SNtVPYOmV/tu62+TmX4
s3CmV/hT56pabt4cHoApdCbYkQ5Lcxn5pxaqCloIU+UCGiN8lNTCkxQF6992WqCTNNtNz+6ztQ5P
ON8LigNmR9qNp577MJTt69Q7F3OyEygoUew0w0/JSJ3ZXzILCkGL6yexzbTvwu+698m4k83xu2pf
4draBQbkPjWsoLuakVAsUrHseaQN4Z2I2d5BBvmFke0X6uaQNkb0GKJah51N5EVaJ+aIX5vKeFkN
w4f7BzbDKbMbsdvhrH1NfJ5OJ79zQWoT6kUX8Nnjg/xRm6MmOsqbmHe/t64cjhhi7hOw6UnIimig
w5Wd1+u19AeZuAoXQSF2+Ef4RmRrYmb6G06XI6lrx+0vAWsnYbhTIRsY6uAxkzVWEDObwGrUVx3y
rg0pbCJ55m/Tz2qdf9hG9oH58hzm1IkFE4Nd4dkvdj48WjbyKX/Re854KR4Y9IpB+wSyecp8bFP1
VoEP2K6O0dqAvQp8WpPhMBC8v1FvM6Gb1aa6kHP/7Wh1dBc+LuKB7Tr+nRaviqXbvOSLd4WkxEwk
FLeweiJGgs6zCq7lAAWzyxecXiTtfOirIxw1jtd4y6w8RhLfhZbXpdMaqUvQHfJ1u7Qux5XdrDAK
QQzam+tdN0yG64JJ1NZMLW2f54HoN4MFF74SbIxt0iSXt+Bo5TgzvZlhNHRAqoQuv259Wx+9hhSG
G6DiTNOPeXWCg8khjFFfn82pHHet5f3ycvsyZP3K6zoTaolcBo3piLtzy2wgYBL76lL8bOcBK8WE
F2uwuCIYZfttcKbDge9cpVCvOGrrIT8usj4xLVHHqBh+VHX0Zd0NBA1sJtw96+DewpIEXE5YyijN
4DAOvL1m9Kdao6dMhn/J8QPq8Yy9Qy10CTIP2bT8Rh6f00X2FxV1fSrMgnfTrRLFJxeK6LGrBt64
ZcCqKDFGWVDktkauoHQaanv1g3BnTAxxjgdms3E1ujHjcTrFrO6TqLLS3uP74WYZ5bs7PegpeOu6
uoWV1DC6n8LpWJwiCKVpMALgdXK0ZnAWOx9hPln86MMQ6lla3Z+1nZozQ1t4FlvgNOdalsGWUkG0
51DO5Rb/+8euoqdDA+Y3/Ptd/+cP/PuzzgQXI/33q/2/3xX571gHHgW3P3FkfF7ByWuCmxCIxcSN
iHhGsa/B4XmLmw5R9JhbxD1W9zN0aFTz4t51GP3f0QJPV3n4uJr60+o9i4OKJKUI/V0zSASDgCHd
ONPFm/7d8x3tfQ9LX9D9dEaHeUFvfTWRAVq1KWNpof7Z6K21AY+OAsoOh6szRYnfhpTe+I8dhU9Q
AtOkRJwazm/YnF6hdsVEwNH+NoqD01g/UJGSqho7AHEYjBD1+zF4zIO82M9ThJcET4dhYd5tSdMV
azelkeFj62t3QRP4JDoA0OZAt6Jti7EkUK70GMYV8boRzRbrNJDErnsltJhWIXOLabPeJho3d1z3
opa7NTIeM4eR26y5eUODFHzwPve403NSqK3GouS0S7xWznUgvsLrOH4Ryhx3GBr37VZfVooDskcu
Vm/bRRMIOCrQqMsVLzy8Qqh9dXDjy27P7R3FO4YukvUctWnNdwiClEpWido+F56mm6uINTNY5tG3
yVROd8cBmOhX08I0Xzh2d+4XCIfK7GYejwXeVmvsEV9IYpfZLrLxUNaFxtNs2lliBbAefb87Tow4
ceXhm8nFFlfCeVZB9crTa60yHewBdt4seUNGXqeqGU5zg9ivguwyghcYyv597Midoqm/8YziM27q
m0JnPrsGdSCljHuy6qvbCxdPZ3TrcjAvZtn9tfHv7Cxt4Fcuxv/9YWial6nOwjiv5jdMFwelJ5gF
Vf41lfoSOZOxH/03HTAtJi0EwXGbzmVrmwfXwRDbiBo1X4r63Pc4minCVMjgZK1xVcKESdRo/XL7
Ng3aottDKP6JY/2DCMF9RM7UuRyr7pzdP0W7m4LYymtC/207nu5PiWqHPN5MrAy8BbjBRjBV1Uz0
obHuprZZPtvLNh+C1qP347+jene/zIBm9NZ+zzMICoq4u8duF06TgQ2UA0hYKzgOJqM1rUHMNMs+
1zTU58l8NwxT3TuB3y2PASIlcOGM0q0xPycMoGllj7+QKXHAZGG+r6PTBJgycrpr4MOyqJ51h9Q5
VUZ2Rzk8ONYSpDNQ6SX0k6KXXBH99kW8sDwsmJkIdrTp+qjl8jrO57JbYP3mWvPn7R96FHvbFeok
XPduTxXvfiUi7BY8C1j71mNhBCnQNfFWPY165eAF8gNezAGhCVRxnIH2Vet/hmcdxh4iWzj6eLSF
BtjlfneYnLIOA5pjgBEOYPXGtJXP9zA+6WW7+RpnNT50bfC+hfLTio595ZgXFnREsTKLH5PCR5V3
t3xanET4xucQ2V3KdOs78wl2gmUmvRKqVwlaLR1Nbv7F+N3O6t3x9G3x0W+F63/KAZJmHfXBbrSi
L4qXs8cwQvvWu6qiOQm4G+RISszHZ574yx1i1y0pFwjZ38h8NPVruRK89LD0xKif1s589OaG02Ys
opjB3WmpQoeC1YBppCnx29m9QvtDr9Wk8Gvg8VO2gvzKf5TlnRFSedmxgvHNKD0UFeSF5duVY310
CoHRpAywfwVY+jGrRhA3omlnRFuJ1XVBS4Jc+m9EAncm0+OrAq3IyI7TBkpjZ83lg+YL4TFLVDHv
A9HDMQ6W9hR69iUISKtmA3mRxvExfvrumkxG8dbZBoPmspc7Ecwpb0cArfxzHIq9OfouJULLWdjJ
31LP3t4bfM6nHgxv5gjsLkUoD9jaQZYZ7YkmxLqoen1c3Brim2G6u0U0Auu+iWPkBTgXwjlomgYs
fWm8aj3KtFv+C0e0+noE9JHJrE97EYJat5EjNi6ihvQFk92hPzu8DK1Zp3WbO+8m0FJXQksE4yYP
EQQbTRzaJhOxV3didZl3V29F5KJdT1qcBqPpP+QWz9/omT8nXN/l+NtuKD7qyZIHAzkBPZ8mJ1qW
M/jpFYsXkFJrjPMRwGzRz+bJvIOkDO8FX/cSh55qdtofaBO3Y1NYTC59vCTqXks5VEipXi2xv2tz
MIjjwMdq63o5PuXgCGKYZgrySgLuBmY0gUwV5PtFZ3+oybgnG+8tEhHDB2nZUEfoLoYuZilBzje9
S80Wuu+yVTcwkz9zsuPcj2hNfSAoas1dkd8T4iogKVy2PHtWVSEH92fCFcwohSQ0zXSXqfRq7oNg
YZLcquumPchAhr0AJlT6kLtjEpTMA41hu86/F5orr1LnniXCO1ij/n50/3MIvCdYdwc4dyffHfhI
p8F6ROP6r7e1TEddwY6ojd96s5ez6Z5odYAqV5uLK8K9LDI7lahDh8lsfjd6uy7bZDyH/tbvakl7
wV+uDfvLvAuBTckJYjKnx0BmAsUVzS4KGZqC4Oehi4wtHrvuD/49LIMMdor23a5glhQkBCKi3IlZ
5yjDo/nhjfK/tTcetiw3mHW6P5j+ztDIMfxkRdDvJEmWvd8Fh0lXuGeoLA/BWL/WOq/OU8dY2PD8
o41MjD1mtwCo3Hlr9gOu3HUI1BLjYriIyfgi7lLkDj2qhVZqh6wXmNbfg72+B8Fsx/+Knzk0z2NW
PpIa/2LEOlPDhC9hKJmUqxGPOBN7dwntG5F4cM5vymRrgLTDpFPgQhelUxB6uLeyKUbgQOOEGJTy
xPIKmas8Z27AydFzneRyBiLeY3TUY0J7PyU8WCYZLxIDAQ4CxJplV5bMBPruT2NVyaLYf+Gr5aEr
qaubLF9iryBH0Udq42z3bngOkD/8IzcjT5HjWBQW1tGRlEaYxX+pGuoIVO93HA/yPEb5clMiA5nb
BzrBAodhs/uyPL3tIGBPLYq4t9rX2u7TIGseawQEcJ8TKhwiiqZD031w8/vtGq4dM4DmT6/q8eDk
3WlYUQSBzTy7qoXAUd14aIH0h7C1ZmL+9roxec+9R55ZtZN2ne8nakZeu/5k+t6LYafrtpYXPD0q
BjAbG7xtKYFExFjuAVwx3nJa73xX5NkhALVdhVzuVvTI6okwDsP216Dmfj+XZM7vfNJNWCVMe6oK
1yhf3HY9YBufEQnwYtXBz6Wx2tgMIQ9GwKDSdmmWY8kxykt3cyOoOLWCuunPv3P0MN5xbIWZj7bQ
Db/91epTPWCScO+gSeaC9FbcKHexuvWKv2ak6mfTiHZTIZobDrym9qJjuXAEmF7/PtuE2ApNC1uY
/ReyNde5Y35ga4HHQx+AOEqXlBn3N4caX5SgWuEqb0C7X8cF3y6vESg2cfLJ6tNZOqfV5NABfx5K
ooBdJqfDVMGwWp0/csbt2wfVjdsTJL5bMxDycbBven6XttHGAA2GJHQYywqFKUpZlAYE4+JC1wdF
jRY39niOLFRTDA3ILonsfO8Av3vb+QWIyxVnSyLBntpZDXgRaQb0L8wnajHX0PEmuuhgOtVZtuep
uKdOxyeK9iDN7YkGeqPwKFZErnzedxA7r8so2p0O+uwunjgIgkcuSPwVTE3kaP/Nxk9OFzJxPfFR
K+u+Iq+5SWWgznXNtifOsY/yjvx9xoSDcMJBDNtjRzlE88wqhdnaTLJKQ830I82zzqcK7aP9pia6
RNwsa+lCrg0FgJcyOg152x1LYrxUnU//Pjqvcd8j4X15JUdpbr4MGquUAbFpJxT90pDbgOLEjDjP
nQ1N+ldegUBeSiICVkgHA+0nixmZ7iKZcTcQckhoHHLiBgx5eiMWIfJZpF1SnjJcQJllhDrGZifB
GtzapTtMTQDurOqRFuzm3DQVIVX4mG2FLtJwiTBRZ6jjd4Bkc3n0A74DOKUi1iZAfuzJ2VTNWu3r
deJ6Wq2XxcBek89GPNTlKbBwQ9UaSNM9dRvUxGw0+DvuW4ozy2TOKh+txp32vV/d3M0AerOJHwFv
RoyG/zq0pYDxwf91Teisry36PeaZs2FkyeaLEQJL/0sp/V+msHbVAgC2bUInzdGWOyrUMJqegtb9
NU4EZokThU4lMJrK6/zl3M3EgiyAVTGiI5r6MBXcMUR0k77jLyO1sSt859iKEHzp/TEFNxCXlJGk
rs6F391cu7149nZ0JgaAZF/Ebm5Qf6zl3ae+X9gRglfz1qwSc1Z3azs0Q9h+fFr05Qj/lnKtBJ/b
pehIPrEnguwF3D3AR7E+irrHF1e9SD1ddIAtFQq95wICA9NE6rDMP01Tf5jGQbZopptEKbRa44/w
dQG4IvpbdqDM6bx783ch3zeta+h6+ZdjO9/capdmKmO8iN9Gv57c+Qzp4002A4/4PSZDcpMAsYhX
P4OywiKfoSxe1sltEpxrTxw0qVIuAGUcnvczP+SKSGc82XsGk6TqzyVTTJrOhiORAX3ir92vbjDP
yvpYrbG+YJB66oD9Q8iH5WbUwdns+awNM3wwxfCCKlbDGdZ2uvDU04iHF2ehyBJD/pTh+kgAZh+n
iDTKoPptRzwYWym1DkpXMz0tISRhkLzvlafbS5t5T4XVfWdl6P8uajcuQ0I3VsRsqlEn+q6bIdXR
8vJTDdMtRut8D6KVHH3hHgSww9PsDF+m6VsfvrxzgkvF2oP2j6e97TJVzItW/oeZGSGsLYuLFOgd
s5yoSGnYD8WA/OFa6gO4NSZcXAB7Y1ltCD3Ki8lk/fU001EGYlPCNOJFztkfr4eMRMFI/o8gR87x
3G3dd6RZ5XOW1dge51CSDujAZidZyWvAFfjH8YL/QnPyfzY/s6x6nKIFqo27/bUJZ58gz1xwcDVg
wNeZzpqC8tWkv0iDSIPwC6G5z+Z0CBxs8w19SKQgThrqTeTog1FF3G2DDq4IiyXTkPa5TdRdUPZC
LdhbpJhvgcOeqBA+U1vMLdw4DnnEIntHvTErNR+9qP9snczYNb6rjoLJ6mw0fuyN5VfLmRaHkqt4
Lb76BU+/LN03VhGA3yM2cgcY9I4k9p91j1kJtL2byyem8U8FQMGTLJ2zgHB+8HsUJfd+vLoNPsKZ
OZaHtMuaCeuxzfrisW7seL+O5fIiVOTtNoe7eilNdljBE9RgOQ2/mqHrVztwpNeByM7esV2A8ojJ
bcO1ONDe7AobRlOg/LNwFp+b2X3n+rh04fxjMzHf+gbUXzw10NLZIjKEn6ItfsA9uhcvoIwifyB8
7RiXluEDZzfW1dVafqsew98Q5dPF7QrOMS68qm7Z2IDHNPPw6uJZ3GszKpKKF+C+rgOJ3Ay+CEej
2LvOt/SxOlp+Hh1ywo57QC+xsRWEj8p3dMcIy5LnHS2bhRHISd04vK2+QH+RjbitDFiYPvnHmiCP
q8867x4a9qQ0YuBJF/4DgyM/RttJB8a/sBr941TkqfR1nZSrG6B3D5cm8F6r8LMiv0hdCNpuQtTQ
jN8eB93F2wpJrwtCmfbawl/It2gBwLu27nbt73C+vFIHovYvg+vg+ES3Bzrzx9Xzc96Tl5NEjmB3
U5OE2fTatpl1LfzwS4iJAdjMvdT49OvZEy9akTiZ2e0CeGxI5EzkchyYOcnMQ6ax66wMbi/CnL9F
Fy/DfPMGfCnwMHpedeIG48lYCph8efMCnJgsU3RRFmNkNaJDzQ9969wdILyoQbWy6IHuXAUuSs42
/pTzO10dOxMA9lTrsZSEZgQ2XTxVj47sfkm0t70QKP2eOzJJKd8rUhBJWc4OELLoSS3ql900UbzZ
5DeGsHhwO5TDYuufZgOfsNrQdaLM/h3aZxN85LHgRYXON+NtsvQn/gMmNuFypgZrY69bvV0RktQg
HUNBTysZ+nitK/ju9/m5N1bM+RzM0Da74WTv8SIWRM5mxeqG3Gn2uBTWZFyJU7A253Wu7eyoQNdf
w6plYgxuMjCaTyYRu4oi4EG1ebI5U3Y1KqIEjrWSgihe+639O7mTZA4O2guzlUFnTq+ixwvQEZsv
JhiTqDapsDCIV7Z+CmTA+NQcrqudfYz9BI7cbj5c1pvsqrJ5wcY0ULufhWUBw3S7Q2dCfA02flIi
Qfeb3eHvWWF+0i0P/XgFeUJ9LowccHYADHAmES+nGWV6jmIvWE8AnxwMVeKvGjf4k/iqZkkLYHf9
8yyjAhs3QZySQdHedL0X7sWPCv5hUvIiUFU1H72j/uL6iQ482x/CKWmFItzPvmCtnxVBw1z66OJr
QXajDHD4qA8/zMzzwPqFRIXRW93ipJ4C6G0SQCfI+KR3WB3Wmhk4+XB5Fu5IT8ff0YIRa0qWMvWN
48WdbVY4yZq3htndztB99iTr8WF0xZ5cZbTzKq84OhuAEIahKF9FEAfuBGAXvPgEL/QuWmsOUdQq
eTOA7roscaNlY44C8BqpW0+MtohaZh6L2dgIebKHCj9k3PUFp4hHe40JnhGuRHRXL/CDzV1Ac1SO
GENUsx4bQshLJVgIgnU/8QtxakKuh7wtP+16pMbk3O5C9Q0qykwfWpsFLCzIceJmM54rdk5EPrIK
DEpu9WIh20nLMeQVHRYyseOS/ttm0sbzyOaqwvpFzKqJNugJAZ+k2PZTBHwmlPcEQTiz3Wkjf475
xD5b84fXBX/A5p9W3bzKiqUOpTm8i4VcprtVb+TasXwCnQiaimmqYn6Jn3xXobHEWLRkheQ6VaR2
wN2+kIQkefnIpqiIiJeHc13CVQMj6PFlxFN06PPRg8HMbpp2rD8d5rO97K4qMJ5FbREwH8pXbZPy
k22XHSZhA4o9jYZGlNMb+4FC/VSSfwWaRA4MyiJAm82J5774rZ3oVzkNH03IH4LPG+68D0OGzoM7
5g89Q46oKz/Z2ejtfeU8oE0qeL+Uz0bILK1j+aXIP3RQgwg2ytjriSuoc2fMsDHcOTvS9b/4mNCg
hxGwwRIcV4abEBPZNGvM8LfhE1knYETUqTgdk3w1NEhNtIkodW3O5DDigMfYfezmgKYJ33c+eV9F
VueJy0ty9LPoKKgF4mElJu2waY0wP5X3zKrNtnAY+fod8GMymcEAJr4tjHFXsGej6G9AWnJ3wC9z
D70sQAYrBj9u0OUHMBRf0TiPx2LOvxrD/i7VgqQW0loyt6+9OrqvoSTBQ63AKMn4T9HpQnc9eg5b
m6aRtKqoecFGDJNG5M+pz8A+Lo3KIuf8ZcPyE6NPiAtB2gRGklEgJ87aFHu7R9oxvOIhtN8z1d9C
KW2M8M2Rvo+K/nPzFRoWzLoAqTZUfHeWDlOFLSMDawrsAsnQBThKsbcyepyikEMcQnuM77U1U46H
IRimU2jOTCzuH3QOTvIeRt+tuUKGXhhEMJYpdqYePnUm/0yR+9wUYG7N8lZbW3fBjwHFl0dZ5Vdr
9PP9yhIwfDC8Fd32FLKbiJzaLJ59RmvVNLu35WzRT6zSmyHMIbVGZFzssjUBU5Oh6/iC74kjMNiw
INnSimsqE49+ZOkzF+YHw635agfdvlLIlA5iBps4mKOOC/1D4Rix0wZv4IeKS0XwN4vqYK/F/KTl
fGjQW35E1plELKdGE/WJW+uHyHMm9Lr5zYfjz9IPPkGXhjEuXeccldU3Cd4X6YOSATD2FRTWZ9Wz
GM0WxldYzX8AoYNWwI60kslcze0p63McsuLbtoaC3Fszn2rjHqbannK3pAlcFP2oAGvjkg5uw5lN
mprfGUDoiPP/lLVeXH8BIr6u/HEDDkAWNYc2vF9hFgXgLP13c8ZjIaqZUbFa3oxt19dzGW/8qwMe
w12AJkI446ljeSnzSfm6mUoesM6Y1b09nmwCrcb4KFlGta/F8md0PKgCpGZh/BJpdIg357O190f3
wbeml5H3fVAPSzRBjhrHV+1neB+KN0vYXlrMvGceRaJn9TYzFY3VhgFj7HN5s8H2jlEZ53uTflYd
PNbB6phJFbg9sSUeAHaZO8wofARNWO8HuTxFTTDQ4xV23FBLHfVkfDZcZoCs7iHh4Z7jZ5hgtjdr
aw/9bLi400x80RC7+oEFP47eqCPdT8/ks64ntojm0nvt+z4e52o5mhwNxeCi7yn5aCzv5ZLnKR6y
1Nd01aL3v/2gKvbCvFf5g6k4dxLD4AsHqM5B/2yvxTMnz4urvF2Af8AdODuUEwBH8X9iUQJFVEpr
X03DjwXMkySVmy26PjE3PLddWJ0yv/6x5eMb+4Gxc0oPFkiOrsb2jqrRKfyAxxqkPUMuCyuZsxa/
C40yZ/n2u7GaYdJqaipThgeX7YisAK1mji1iR5mtryytaxF0uWkza0woUojiKMCfIen0a1XioJdq
rh9bgVzRV3bs2Tp77z0JoFU6JMS7T09JOyEia/3Ie+OKMYDP3LX6F5eTmYKbyTYrrf62TNj3RV6k
ZYOFww0whGFKcpO8L9ic6ID1/2RlpneLQu/LmTA9jiVsGMp1sWUHLnjjAxtGWmx5fc3uRv6iKzyY
G8a7JvZAjLh9MwMenCoguDxt5ldRsKnGmb2rZ8FNtkb3bVmsgfEK0hHrcVkW0kO0NXpUb5vlTWdB
JaBnB4jratbPczk1iTKch3Geo+MSZXvSFdRbA8aczS8ebZE9soFA/GeGy5c3Qwyd6+1x6Ce02PlX
iAkrbXmH2P1DV6+i56BC4V/Wkq0mCFIwj4AT59lzZSzhlZlT0t6BwaPeeJk3t9wP9nYhIWU/YoC+
2cr5bUF8dZlnON5zNFD691bGzemCzZIMAPi/fJBFTVlMlX6gjW8wNi4nMRNYBTV/6R26aX+lfkY9
KJzloWbzQCys6Nt7YejsEo/AvdcE60fJ0pOkmZm4tZWdDnX4cfeTO7p4ZMYGDIQYG1Y1ZEjHeA/z
idzBzBK0maFXifdxqptXvW6Q/litQc2/HItFX3NM3+PQfhrVzARse5p67BNFEMEAm02G5N5vQ1jM
LfL6vlipflMV/rTAr7EkDLg23CHky7DYIqEhuavhe/3V9NU7iusLZnv4ggubb0v0UcEOzCkkiqdx
rQmlblURXawxO1Vy7hgwyYsTdijOsNP+h7LzWG4cabPoEyECSPit6L1EiXIbhEwVEibh/dPPAfuf
6ImJ2cxGQUrqakkEE5+591w2G+6yDIrPYCy21RQCY2/ivxD8yC6Gvu5p+MNCtOeo6wdA1EznglTj
jsNcv56GFyxnz+nITylywfal4bpyA7HH6BOxGGxXbj/2ixjk80JmkMkwBW0mgRo80IefVmqHPmlR
m6kQFbq9jAdRLVVoMH8drZa6GalHNmI/lPor8yt3HZpI0Pm7yKRRW+1sSxReJLydI5QcT3ZgrrJe
Xb2+Z9HSFJ9R5XWQCDgWssyBSkM0zxoi/M4TbfiQxt5HnAE5y6piDQe7X67WYwMkjvEIzWb87KBk
Ayvg4XWlzNWcgQxF9DOr2iUPlLC6B+lXHesZMuhsPOxpbm0bsOa+Fd7ImTgBixkpyEj2YSl5DMRn
g4TnAZ7/nItYrzQbUh326nflBo9EUHglbYnhuK/c4gxc+mJd+DQKQ8p9pM79s6vcYTtgISa0l7uI
5kPGku7TUAQU0eYtiVknlGwNF2kq35B70ZMTk8YqeenHBQbiHCVstLCHhJVUkssfjfDBleNl5E47
0ljG7lPa/0FPj6CfjAn2SHbHuTImxEH4yKiyZ0c1aP2nHDzTJHjbcndwkuElqiMaQV2uXFNnuMc2
tY3jqwoiljVURGQtTiszwwEp4SyIyiV3OmA+15TgkCcfnhM4En4nBLMwS4AghUvVKn7UINg2Zo8W
U0cApuJPaC4sznBFr8N4KasiPMT2vkv9ZsWI/73s0ItM409njMTvFeCOHH/aQYRiMh9JVHmNTbeQ
LhUSNXukXwcPP+UFUUm299jyXn3w3GFV5gVBsbr304vwQ3dvNgyj8zCz5gtkUHhUuPcOTv5IyJZG
YIK38RNm60Dp/yQGl6uc5bRWZPF+MdArN0PPUJfKzCratRT4nNj39+yXAG0qE+W1KWvmZwn0PHjf
HgvgT0k1stIx9XKl8U6fSmIK8nJdRwZNpJxe2hytos3GFQseqb+6cTQ9b5lJTv38hphqjs6lGwOS
wWTUPljAtKQOvGJqy01DBpkg/QRZKGOeC7KCcJW53UsZFS9R5LyU4Zcmxw/R0+P2jU6VJ3BAaetY
Qs5pEjJ/WQa1RfIm6pEL548t3VsgtWnjKK9G/0TXCQ4qOkM9PY1y/BEG7AxTG/cMYTq4jxpvGGU8
Acp+d1XxKAAOCt1aCdVftdZ+z7X0uR7ci4fGjJ1/92lkEN1Cn7q8ivllY7t7J5AGMVj9PU7hqSXB
da9NtxI1eYyu5pAG0MqA0nvLVIpr6Qa8lO5GxF2zJLhVsmb6f4ZM58ZBC51uBazIAl9W9id8zHip
vVeUKvnz5PR711fO0rSHYRcbOFCErZkrT/5xTPRYpq7+Tuzk903boIeE1bZyyBEHOp6XvH2m9hKH
Rx/1Fs5dzDO8HA9tMLVcC7G5bYs1Vs6QmRJGASMCal5ULB7aEi23jM640aEYBAIzU7rzDBITCdfL
Vn0KyF+UFindvMiF1kBkDc4MRWqEynis3TB4i0WwCj15Qal9BNP8CBWB2aOUDFn07TT5Gyu0rtxM
QUW7alahD6jLMmZz2SGMUDKTrPISaBUhhQCfE7C3o2E+ungBZGHt/F6QQZdEb6Os37yZiEYWty5I
knWAMXAwkOiItWEOCRX6lCJ+C4+NwtihhfDjIvUsq+Q3badVr2EfAfPyokuU4y2Q/iYMnqpG3FjK
vo0dQHuBeWYBaSRaFVPekT2Dz5trC/M+9WaLnKqDz05LjxIT1F+yH4Kw36pU71ajbv0xGKPZvCVK
ZKNoQkDuVyVluPjhNMHkNWGVzil0zPiFM93fBNl4kbn8dlNiHQlzWdY1A6aMUVsvGMdYoyVXhTHw
TyXhwjClT3h9cOvCSa60cV7uzdEdpqq36MDMMDsw+7gk3thtpukvA8RoIxMakqLN/VXVsagJ+2+A
b+nWqHtWAunFjTrSRMpox2Tvb9l/6xKiPcfzLW7yveEMf7IS1Jcc5nPUr/cKpPqDKEJrOWQmBraC
fgJOk5rY+wnDmmXm6atKN04O6N40trEe9QQsNG/8Pc4gFLZpZr+ZMWde6RgvgxtfCADeggRcSAAH
Wh/IfTCENrLnmjhloCZG+d6zo0fHT6ypObh0L/7G8Yyb4BjC8LGIqNaLUAIWZuCada/c6XdGwPBE
dP4P3CvWUTOjIIuf4U9udMltpGVfq6KOhZxPS2rif1BuerY0FDITb/alPIIwH6FCMU0OdO81D8uD
W6C0a63JWOPvWvgEgO6LIdsYGukCxPHCeMquhJjtRl82Ky0B4mAwAkaZbrXrKTLHtZNZv4OX7Gsv
v4KWxXUX7al1iDCfpnfDa3tU3Icuid9UofcA8bmqVTMd6JjXjU5rSLgCY/1gEwfetVLxO4NxJupI
NuxQO5p6z75WewUTGT/gSOGGR38Z6nRJg+BLstFRwbSfo9WTnk24MCEJSEK0ZDjpmKImRUjjoLu0
PG6Cx8UlpNPvEI0yskSnima/lyugMI8cEwgMSI0MKya9YU1QSj4v+5LEXEdh8dwXRLjWKI8B9G+A
M9N7JsP3xAAPUS/nkPKSi+Hn36EctyHJ3lCnYocijFVrWhXREjJU+VRX4Tuuqyck3WobGV2+R/mT
wpMJ5tAPSYomyv9XbeJ92ePJnAtJFk19TW5lDjXR9M1TRUIWU+nhbEc9B0+OkESa7jZr9OoQ5mPO
qs/dG6LZq5QQCXJ0aL2Yejm2/8lf4Gqhihz18e/Q3sCXLn9KMF9lMw4QQsR2ckOIMoyjx9h3N1oE
fbufKLlQSuQLbSDDHhzoTDPLlkncFMuubSaI0EFyiU3TPIDv2bZWJY8Z+rjWDN2zEpVzbtEhsTSB
i0bh9eZQfu4qDtpzCinjxCsXT6l3EblLe2Ax3Mew/Jkcgiog2N7e0iA25xLj4Cwo87a60WGNk76g
JrUODlvpUzPg9rRyAgbcdId9a3iIB++dnSse034rKlYadXWJM7KE+/h7KHkJB5UYXIPBB3tjbn2i
2aLmO5HJtQj1+Oj45SrB9pP/QBWCIMOeLAkb8oPH+GbWXM2uaF/NGGZSXRFw/qEh2KIAbj8Lp6Fm
meUXvnwIG3Pc+80vAF4GG6r7HZT7gpOFdOcA7TxBqBsv7Y5FcUgdTxJkYfZ7qECLSk+Rugc4zWkL
V7EnXoi3wNpSFiutHPHh8cZwzPgWQ7Jlbl7sR8v8Yov5kU78aPh1EtKtnp0IObs4kBXLBLhWqzzV
H/MuKfZDHP2tLI/wSnfbxATQTJPVLZw/OFTEwWQ104eEvg24Fx0dllU0YwmTsWweHEna+B5fqEIN
gj910cu57RFsS3TH+RvW/inUKXKz6eoN9WNZGo+E8cyaRsaBy34CINd6NjKu4bkP9HcG4zuqFphW
o4tViNkZHgAtx5SZNSRv+STK4TMorPzbNYo/XgeYMaSOVfMI2WXtCBOajUeLIL82iGzpPTXf5VDs
Vzp28PKi9fYfJ802FL3ET5vtI0vQiHubt/INTx2yXp5iNef2VPWbskqoY3W1aPAs8VrFkBStaied
mTJVACdBXBUJ/yVTjraemmhCzYvso/avSeV+gS+zCsWP0FEENqq018Bd4BM21CUdOfBJENq7BoWS
AmR6hBV9dhGJjjabBTEYH7ZZu7vYNk+sBE9lah+tWB/3ppvfJLg7wS2rNoOvPK1RhJj+iPy4Og/Q
irZmTrxw3FLlBl38LUyIf+avZ006s2TwgaEicm4IDcQ4s7OihRvQu+HeLoZDEiQIBBkZLDU7B6EC
f2vwd2h9oqe6FqTbQYfZ+v63JG1xk4fTSy84MZOiYBWee6Q3D95Ji6OvVgvUtUmyUysm/SHn9w0G
B+xdSa/iOVCmTfWeZpmxIBhwXcjqBCTlLzqa+KGKGcbBDoYy1y1i7Kxrb+Duq6ZiSYCJe2qmQlu4
OeT9iZIXP7m5H2X4ppsoGlq5VBrOKLfKa4ZI9dlyfHMxBNzse/u9pa/zYoC8UWCaJ4lAUQJ9XQsd
On7Wzf1GNh0GhMnBGL6FZc0vW1ob5HzLhN31zuoU/aY/FTTc9BqhjRW3RZ3nG39Fi6YJYMIGSWi1
Qk9GiFAcHbsGYXza1RcXwN/sJF73nqhB+puHNrYB+Qr9tbfqM86g/OCIcKdX0x4GDeyGCMkohNKU
MZc0WgbODyrnoBs61G9tB1wMu+xSeURnFUC90Z60RNu4BEzm6aOYuMXkCjME7J2tLmW7FIxKVyNT
HsqCAn5YSHbuYG3Sx8myjI2WfLo2ieKxLOvNkNk3LW1n6XMJeMO33msyH9dlZr0NSxMtB1u1OT4K
J5wQAjchl0iXwHwXTn8wkw+h4cYr7KmkPGaF4qDP3VnCWgosBdug+pO1qqVnddaa2z5pTXUzffsZ
dx6sz8hjkEzwEeZrBM5WdJwKdEe6ATGstLCJu1l/K0z/XKWoNkJW5MuemmCV4tLAjezzc8gWSjjB
AX4nN52QxIUPzh/2KhvP7wvCbGiN/XVgph3+iIPynXivrJ4Mym85tVs1qxDTCFiYmCnL9bTrc/yx
iLo+zSqdw6XaCE+piyTLGCj8YurTqn5BR0ZoXei9kgXdrpLG/nKLyNyrYWSR0GebbFKU0q3BNKkZ
LrqFBMcPvnBvHURLmJJICLarWmykJVjisUlfnIAf08WNyxgFjZtPhp6ftidmAHLNZ5c+Wo5NNdVv
qI3+osUjt6HwGQcliEk1fEtRNf2aDa4uan3kPhJDEmYZFuH4BDa2wTBN4+jtmaFusPQJsoiaZy0c
V3qB110fTcSfNTSNSmNKxlh6mRuAI3ydYHB6xGdjHPayyr5wj9YrL7Uf2WVflVvCwaIhWRkcB+GE
PlVjaJwFdbsi9BGvJtuqmYeQoWpiRjQkygD/SyJ6qfcfbf9VB+eqHe0LrOwBs3PNFDkEvpcZDXdj
G0iURS7Ielb9+uZniJ4NE+p4M6bo5mjatPRLvs91ENCr4WqG6WXQWWDaSZCdkVstxtA8TRrCL90O
3w2O8tU0IpfQpx74jHWsQ079rHtKY7kVUdO/NAY2YRfGG2Dii6lCnbINp1Zj1NbKApTRkF1XGH65
RroGRATBOl5NQCtJVx1740Xyw4yiBgkZVs0yJCHzwep03q8jvKee474rGp3S34q4iWLOVqZuctSx
/REZ7oqB74oBQVN9TI9+Fb8lon9k8xavlTJW3gCHPYd4sGoJ8FzRFjMAwwM4V4VHs8ycJ5kKckBE
XKzRkDp4wLx0Hfqc9K7jmcyOx4+crL+954X+ost6VFy8mTszAjbI2NipehZ/nE5yetYM7gGd1NXV
AE45MmZrLaR8sNOvrT+2e36PahF2jrsIPRXtGyMlZ2NCeGAAaKxar391BTPPgQVehxBt18DyeJtC
oryUWlD6xY8oIq21N/ECj/VPiHz8Frle/TQ69VnYmXOKq+ycpfRKUf437o3vNMuNnWdFz0gb60eD
+jSKz8p48WEFlMOk7b3aWQrbMI7OHMQK6EQcm9rlZgBat9BzY925EnxY5PgbcjOtxYBlArcjNvPB
4wJxiJzIDZxiFHIXQpt+NdtGr6t10dMkHJjLIsF94vRbCeHhAmWP/1nXPnIXQ/NCVRVH+TFVXn/I
YSZeCrCtUB7n1b0/PWf6YcCAoIfYCFnhlOuu8DTU1L14hHNBGAC6OlDEGVMcw0x+MbTqyynn9ZlZ
vwBM9XlZdc4NUlYbUssewuKxA7C7bsz86DYWw3JVHDItUrfQqcc9EADUAXaAyjWcX1ud6NhBz9Nb
l0t71ZGSd4zHzjsoN/YeGoCRAKStM/Q8a0ZJW+e0ZlLtREjnncnQNqmLpMibA8nsFm5xqVne2m2k
PHUl8ch1by/q2qtPI772PW2vsYG05j+CVhds8KfgveJ/4pdHmSbjO8FByDdT11vdn1YTzRomNuNi
RH7yPH+bgzngoQl0cU29yGFbWVodaPxnwsDKJW2tf5mS1r/cH8GJv4bo3vf3T3lToC3CwWxx7tJ7
5WCcPv95pArvPHiuP+MmtG0Xdy8FKTKn+wd98F19aRlizW8XH+6fixPQFOCJ9ZWWZfaOjTei6s4o
nsZBews9FJoTDcZ6sp3+1DntQJ4ZHXcPoRDdG8ormx6J+uMxMdp3oLfjp11ps69GVcdgcsyXbhq3
NZtQMHMZebsV96wAGswhqU3QdFmzMvzQvIWa6q6kuK48Pey2yrQy2Ezpc2xE1i1QLl6W+sdIlbqa
mp8SS1Rpe3o2fZ9bUHXzBAFFi/RULoswn7ax1pEE5CB3swnBpVh3s7WNWoIEYZNRW6L7NXW0brPO
8G2KFO51oc0Nw3AChqxIoM5GUuYoLXmH6HZ34brnYuxtY2X0Xg1MMW+u3ZieLN3OuWfn+i7NrPBR
y0eWiy0ZC9hjHRypNqZPKgdChtuKSDnQTAwEVPdCzFuOxEGjf5ufBjEh4ZX0rDUBSe2LcmS1Qspz
A8FVLO7fEXcVJBebjOf5++/fFXVUQUJU11FnFeJ6lbMCVV8fwro8lZBhSEq1iQsJUu6rnMEStU3K
1ijweK+KBhZmY7rNnz74wpBk/Ew62QA2OsOro0OXLaFH72LhmhfkSmQZR8TDMLlJV2Hq/rhsM7/m
B/5/P/CEqd2AhF415a0rtwOFmI/efvJTnXKNp6SBQYUd67MB6HrTeAa5zYEaVsXQmi+sEmmjwOf+
RJbEOFAQiJUnBSxFQgj9MPAPWHSKZ9ctXjy/MnejBNJcjK2z1BzOaacq0g8b5kxUflidpQMTyvhj
z0ILFp+nxPJDLn4epYHQ5oIwQqBt9qdWK7/HwnY2dTg2GH96KzlNAWVGgqikYulf6ls27TtjCmz0
HoaNnzEw923ra80O/Fx9HGzi/5KscY62avKzYShsMH2pfsz6UDeuf6Jiy5OVaDK44VNYX0pPd5cA
jSi156edrk37eaHUmFq/kW5UrC0gtaQvhD9+B0LKjRjNWl7z2USJ+kk8/aOdNU+D9LP8QsMe7WWn
ARUoUEml1WsFhuJad0ipi8ym5qua7kLkhfUw5YAYIE8rMDN27KNmcriy8opZKqp6bRu4ElJjbquD
PQATDzw5XC3zmYW0fsx5kZd6pMvvzueMC6z4YxI+4cFhMy5IhmLpYNgF8KTW3Fppx19u6Fu5QSQR
j7Px1F0OQVkQIEw158GpXlM/6ufeavV1QjPxzyO81ObGSzhrbJ2XP4I9/FEWYodwxvltrOJKORwa
RfLcBqY8NuhsFz2jnk+7b26tDZIiiyztDLQzXOhuoL8iXNFwmvFI0+R/Pnf/qtcYw86rASJnpfz0
otD51bJmWxet/UGpzSLGBP7qGwSaNWmTropKiC0Iv/hd9+BclGL89DI2v2iID045hs+yLDsUz/yY
ofU6msLf555h8at5711nR9/zAwwx3UUwO81mQ1ZrdAl4jGolKybK/VCudRg9jyJlXon69ZhY/LN2
nNsXhh3glSgnFxZf3dh6Vz3RjBDrReLTpmJCtUbTwXRtUPVTbAGDu39h1Dvr2Nh0qfNh5UrtWkWa
ON6fIffpTgBaz/OnlTXschsjaaqV0AhjQWUQRdZ2spziPFpafB3hTh2TpjacTZy16/vRWLJbO//P
Q5IobwkEvaP0LYQoLlaJDCkb6uEk8LBTajELUH0KJZS8JnXQqoyJDyWYdIbfwZH4LoJEPHeFj0XO
4RiKRfsXgQXS1qxNZias+Qasba8FQBHrxBFbf0Qm7ubyUvdyZ5W+fA6JaF+7DtHmC6E1SKK8iho3
BGbX9yjbzVqF2/vn2JxPy1L3xE3W5LzfvyVnUXTsFJyUoh+rpyQEHl97PZN2bNoi4R6GKShGZMzN
8CMfs+Y6Ax0XVkoiPEi3+moGFA51R9K3bBsWZ7pFyHzeIStMyo8ispCyRC2Jqck8yf7ylODtYOn0
7yUC0qmp/Y2BRu4azBk3CUv878j/Ibdsvvene6sG4bi0SqPZoKTZe276Ew+d82tjMKni2f1RaC09
QOsgAa6DrU7q0Iq2Pn3691GO0fd/f+7fr/77aGZ+ULKJRZsG+meLkMGrg+iXGw+Dja7prs4wjFup
Z5Q1LgsDJ1Xg9Lr4er+/W5WH353JwXaaz2JlgkVxk/4aJfYNKBt/sbAa302nJf2zcYe9X9Ix5MDy
l3Td1RNJh/ZB6t0zYLzqaTLi+omedKQVJSJV0wGCRik9Vcu26dJgr14hRDVhGvuMTi0Mb9K3xN5j
BWlFQnxPQvzzwPjvB/OXuqr5MIr6SGsZXwtWn6fOCFmSM2hkzx/SQCvbXkDqzY/VZNuHwBAIt41u
U6v5nwnYy6V99ku/t6mDzpxztJ2n+VlXOgU7iMmusSpnNbRyLzyhMQuBEWHUw9tN4Pj81OJIxPNi
ok/OcvCFK8pxkNVzRRH2nD+NMJz9/a3ax+l48Qu0Zk7IP1uNlrM3+6R/a+xT3EbjO/0J4tWIcaq3
xMQdn/q5OmtjlRyMyaMWEug9Wux+UqEesfRjKY14O0GDHjh9j4QKZqvIA9IlVcZ0RCAecWPtuSUR
nRkL0DOapZXlts6hNk45GCDWalvIiuatCKxgftJXVQ9gcbB3iRHJU+Za4Wnykv7Q69wd6aRLtpK3
eqDzVsNHXt7yyJ8Hw2jv/s9HFvtsA5nJGUkOudY6lguXrcOHq3e7wbY7Zga+sStJxmmKsjiGxdg8
NPMrU9rh/3yaIiGet0AIBPW6WVHsO1/REzIM+W2FXrZqAJ/tU1ZcZTRMy8Yf3RMDcfcAkXFZteyc
sow9nVHfMKiGSz3vp0UhNl2XiS1Bh5+MuRDN9MYWfRgi+rpecoeTm95HtD1JRqpd2fWvSIc5BTsP
jgMNuFWxvcAbwRsH0+XQhTcb8aFl9r/N6JzQdV8a8oUChxg94hbgAWyzjJZPGVvbxadth59j4uB2
rTdVWX9rmqcWcYRUKcvIA3JOnq99YTFst5aGWyzmAl7FEz5OShLGMMFekACyceMpZzYXLWsRXXMd
Q5wd/c1Z5utZ7+4n3NoJ1JCN5UWMdY0lJW2x1ko0XlW4g0fTrPQKw8hUUH/7qM1UguXYiB2ISctu
loJNrA8cvLEYjDA2O8xA0YbCja4gjVK3ID3CFrep8+EMVOVDmzf9rudF2xT4xIMT4M3rO/XR2PP/
G2jmg+YCuKgsguIgd3YI9cx8ZaA11HI/OriDsa8SH2IqWXtIRLp1EXovogWxoQvGpoIJAKie6stW
RktUE7v8FKanoQhyd0OCKNKPuEQUKcmukJKeposIZKkiRhNeUL8DVnHW+fwrKsOCm6kBF/HRYZhZ
tk46gx8uEpCwJNs7ETFX103rNUpgnQVQMCj903LNGDKcd9d5qedLrVmXhAg8pCqiVdGc72LqsZ8W
rbGicV/0KkvXWjR98xYguPzbRjO9aKM6Jx6oeEqr+f9lmixv7QQfzitFrb4WFMXG9NXrQ7/LQf5D
jSmgKJpyW/fOU17l2jY3sO1MsFkR3bPQSAznqei6z0T62rIcmSNpUcXlnAAKsrtPi35BC1uJnRjj
mgkmKdX1YMkeJ11XPUucxol+M6/Ll24FqabG4xSVfKcQ7Va6/rAZZnU+A4ixYyIatP1SlzWjSNMm
HCJjx4FPSxp7VYQ2Ck1+pdjzf/KpeTenp7DCbcidURIXcqtr0ydHDByl3VTvJNq+NIHNCGZCXjY6
xQbd58rAtb3VSyUXRVhec2XVmzbAV6g3HiKGPxPvxoWo62TnZIq2OxvPrjk7+Mz+MdYxk9gpyWh5
TWK76rl8zfjAVXPSnQ4lU5avqoge0Q70BvBOdSZn50DDjdfLNMR+vFW9717NiOiFjgyKXUMd4oa9
+1R4wIKKJN5GgReRCO9N5Cjhec7alMpEYW9Rsmy3nfekDeDmcK+cIkIGgPW5F6WCv+1crbhVtal0
ExFgmCWfVVIOy6DvEemo8BTKFvMDJ7QaqXie3ST/o5gGP3pIN/wqiY+ufY58k0g0WRqrDLnio+OR
hFjVcH6HluF31n5hmYg3bmp/ZYjmd10DpkkD4wARlIwes3v2B45AzfDHncvaq8qdOVgtrnZ6QWPs
0KyNRQDjix2jRh7vHjKh/jQE2iaJuCh77Cl1a5yYoZhPsSPMJ9R32Ke4RlSVnYiKiZ5aS7knTA5r
BgRvdRqPHKvprkUy8ZQo95AxOkKmjq4ULqDHzgS5igrLfEdCk4Xtz9epy8fmWdfraDHQBn0CqXtC
Mwc4BqlIO6+T8Zk9eXmVfRrgDtHD/wJCaa73Dwr9tyO04XJ/1rcpFBuQBLt7fR11urmf6vY7aGHa
ESQL17eiFqWyts/CsTl0dJvjvInlzZzivw5wn19pEVObxc6nraKPJtcO0OfMG8czYGZtNsfNN03d
7feWTd5jVfvyyJo2P7WQsJcVO+Qbd41FFMbqR+9asqLGip/bO9q2it/Sqv5pMf28KAsBZBqbZxhZ
9UVFQXphbh9L/RNsnfpJZf0R06m8/KcL08fXPrM7JHZxZm1TrZ47NYl/zA2yhGQat93FKY7RIA27
zb2F0GMC4hkdWYv7sCdtY/iIJIY2mkPV53TxbaLKnJ0cX7rWmdsYacZSN/t6ASfePtwnKrgCs+qh
1vmXsDxprF2NB3T4GQrxpkFeEeg/eYi/qJkG9dY3HpQtrxmfLO7Y66guiiMauFVhznk8o1kdRyKT
j/dH9w8kDdmUK7IAbePsTKslMiTQYTiZZbhylGYc4mRgo9UHTGLChgWjPXLwu1PFc7SrJDhm5rpA
BruoJ9d6tgwGyXiOMPQH07lHl7zOFAZ1mnMvmwNNptpvwG7NkyXY2CzH3wbYCJfGqKxHmaFhSvFc
PHicp8Rh8JRVmfVIXTmstMmCI3SvCKNqj4bG6ZdGL16sWm+2le2U2A0m+DZFfuIGQRd0fxgHY34S
jvEVWFaFN0rRRdAePchQGsd4/qAHYcwfaDbdgFbYMWEYD/cPkT8gEv33+f0RSXuE6zEdWmCyPdlJ
GZzvHzyh/+eRXXQnTR+N/f3ztedzj7z/1IMprq5lNgAB/Yb5GyYvbuUDq8n5AwoKBZB9rmAZg0Bt
CJP3YXD855nluXMcN1kD/Yw/Z1whs0WcVJVdPyplvxphEd9iqE7QeoZq2ysZvRBZ+yMGRkasDcQy
Q2dEBUDOGbZxcbs/HRQodd5ezyP3NKwOekX97NjPyOzKXTzIeEH7kGxLIs+4x9jq0ZVTvm0a3L2R
SLJHaH39QlWjv+9KcyPKfHjPG4Ue07S7ve952qMVawJ+WlEzpsbkH4wI4mzL+i408sfCsCquNoO5
DTZxd4c3Btivc9B6Vo/3R1k+mttxDJ0DWhVzqzGMXnRuBSFqnj8lYyZP90f8xzPCcVH2JkIlU+RY
HSa2dMhny0NiNlB+kHaS+glwcn2fQnpRkOyqyXxxuB5rYccHdp4FyiSiiPZ4PjZKpOmyphx5qzTr
lxWF8ady37O8qNA4ZtpZqzX3VSNtsw9y1geCKfn97/rv03tDbCeKO0448ZK17RY+hPHhmUenVtP7
yPhrZwMPXbnapGNRq14TJpHXCr32Q+5U5Xb0vT+pGEzke6m5KdOEVGMg1m8hZXGkx8sWSdb63+Ep
GYwbBGP+2XaoksrYKA/hEPz1HNU+SqKqHmHj/Lk3yhZ8iGXt9CzTTMtAqKp30N189iZ+Nhy9yKVx
jHxt5XfA8xCHmMT3zKN19RIrBJKFZg8M70z14oKKW1okteh9qF3Mnk2eCEf1U9Llsm+2P1Tp1zAJ
LQgAOZb4hPYBrxAvXlz4PvB1QlTuY8T5fOx6mDC4T7ndb0dRVFuGEGqLnyd6Nua68N42u3209qc8
+PCi0Vp6Pm/iisjNwSKVJVFkrSfR16AM849b4jeWLXct1/Jn7lF1GwhnrPoA1RwW0hV+ne4lsgbj
kHAffBDzU03TeAECRZGjjWwVm4+cKe+RGpfdcO4Gn9NsbJ/nhobRNouijeLLv98BUir4HPgO0yBz
4Z83vCFkt4AE8uaDubykjNBegYu4Xdu9Tr0lHr0xeKJhwbbgdmgcUgZcWb8bUywo0dyPKs/mBbKh
lf5zPE0cSB/gJo2lAAPE+n3WkDtxfaHUqy9Mw21qq7m1rUf6bZS8nO1jizxTjZO3ihX5arRV7nLq
cwZmrjbIDUd6CKwqC47G0PGiU/E9x9oQLmpgIJ8jkfSBbXHZhyNqT3hbnB6JD4l3vvqxLIubq3Vo
cEcC5+evcV9A5hs3wT4JZ2ZAmYuDQ3YaiiL1wgQ3Az9UqR/guAuwMpgtYWCTS9jH18bH5Z6ZpPvh
xFyKKoD7BUgDEylgrrqSNkLovtsEYsBQn7c260WUrwMmodXgtp8CPtb2vxg7s93GsXRLv0oir5t1
OHOzcaouNEuWbMmyZYVvCIcHzsPmsDk8fX/Mqj6NOmg0OoG8iAiHHZJI7n9Y61t9hOuh0cMfp2uY
+vEt/JHgTYAlTh2ykSiIxnS7krK9kYdAm/12mfoclHUdx8rbZbjoVfaYeql2cdQI91TPMQzkz1GL
Wi7tGZTZkyK3t7T3xggOxuU6WCj7Gump2kwlzzCXSe9azq6GoSGSTzSgoaRE2jqSWNFr0FUCxsFO
Wq0wNYMKNuOnIadriDLvjaV0g9sfJTt6/mLhvQy+hqe6yY9J3SdrMJeZbZuAnOwUyx9OV+6Lta2V
4VbXdTw0gCcX+RjsQ864ZT959KJYUfqISM06Z9YV9vEW+b3E5WXcTEGsPWq5jT2Z+imk2M0mXawZ
rL83BMqvaN5Z/IsZTMY6yAkjsaRCn3amd6kn/LkoOXdDCnVpStWjD0D4sTeiS80Vt7c72wEv6HGx
ecZd7zHpo3LKV5aOuNivaFh7zZwIVdJPumay7HeraUO7ViGTnFZsv9aB4T2HnGdfiIsysca6VIao
bJzn0jXdLZ6qbi2LriE9tz9ECQpXIkRA9XgWvOcQP/UcvQBgjY2UTNZQwsGuS2LwgoLgT1UivheF
NQelssrPIT6MNj1njU9thcKMIQ+hvyRfGA+GFbwASDsh02/3eXfLJUKnGuBXnB0ZFpZHQy9OQ+mM
UDLloQ6sbh3l4ZeLrop5h57u8MP/1hwJMx5hHLBhMLHDt7JoGnRP3wQDO9CMRVVWGZ+hFW5INXjq
p1HfFpD8U66BVd0KqO0R2bEp6hJDXXz6RPxT2J/s2Qvr6Ma2hFmw8ZNzKOfgV74cGfzJZ28zYwNu
gxUxAtV0/MgGKWPaXIsxfW3QMZzGods5IGLiCItKJcioCIp3uys9BhX6DhrUWrcHibF8tJh1lluT
DNy1OQD0zk6Wj+pA07DIhK2YRa78bqAF7VYOwQ6q0ksvxzm0tStWVJzVogTwRCsZHIBYLHjwFNu8
A7gEeaxhkhPxqDC+C7LkhlC2CMoAD0TOLo7BZAGUUGTmHfJRg/JmunKDyBfwlgx/+0a+zHI9OzZu
iVa8zR575coFaA2K8E5eELLN8vLR2eKEU9xKU7LpfM/aRWWydfLK3IiMpX4/EcIcAovfdDMnbHht
JLkQtQV+dNDbcRPZC4/3cT1MwIaKSYeTjtA5w8WtA77M2K8uKvQ8Xvo6RAb6J7PXQe3rjOz1iJya
masdOv0jUaE4wEnq8Extb+jT+xy74Fau4M2lDyEph5zYUUdBp3T3RHV1dYy433l1k5w8QyLsBzNp
2opxiqLfKIliwVgSQVRoC/Cy+mdrrxw+zSIBXlwzC2nZ6wbW3vO8MzaB4JQhlT4hmr2jfiq3OoqE
3uWoAUWON6FP9lgpv8lxP4lhhBJli1Nfendodu+tiB5EMAJAIAutcj47Dy0KeqSjO0EAwOUybCkK
Q1BwvmbeqaLGrYWKh/vkGlrBcw/Yc1fV4O/MkKyC0nsGb/jeRri9/ap8qwux9Rxo2yJFseJWpHo4
P+lEnCtr6q1E1coQqbz0xegiGAMjVjWbAi/Proga62j2Ai7TjT26RQSL+kY9kKKtFwibyXmOgviF
lL3fIAmA5sbrjtHNotVTsWaJwLCJPGimtuyEONJML3uz0vg7RDUb2T6vPOYJTRQ9OFWblHVlwC8U
95zCM5bHbL42nTb/zTEK1Ql6gjK7cpMWPuIYqrNF/lCVw0ttBSlZnO6dpcQmUngdievGJpc0K4da
h71iaC+yKTz3sVzRwj4xpDzIzjsFhsBuSlRpFBd8EOIhtTeUIq8Z0v5N7XRkkfxFJOtSdvvVQ5V5
cM9q5W7sYFma7rcQ+MY7XTIp161rJz/7BNJ239BzIJfcF7Won8kSwStgkZYsMMA8hr9zPM67snGf
4cQvJr1Ml5Q6HEp83KbNrM5EC7JshH5sUPJkrBEhhUPI4i+BzimX3MueB2Cqm2yYKqQMKIDHyx61
ezmRl65Q8i1G+HcPSV2zpwujzUTaJa2yOiOOZbNtssPpfH1vYhFdQXB+rIcZtivqASZhhZxAAWlp
4WYxK4n5GWWaIkA6hgkVJG+0Wmm+8QX0xmL+g8TR+OyI2gJkXMOcjxpAox4i1NkGqbfgRHTCUtjA
Rhg8lkhFGwYdwMKb3iNnMNffrGhA+z3j0Wpjr1LjkMyemcwqtlzq3H8VdnmSUaJtEVvXvAoQ3/u4
FwzkxMxvgVvBf2lZ2fbEO2xJDkNtXhHrHltfsR+9OK2sWWq2q4HeIPewfSCgxO5YgIatKYqm2j7k
hFYPjR88Bl2wN/20IWlCvraECD2NWXdxMn0fG8xRJ41pQGfwwI0aj1xfK9pONvgwFdcwwLpxXbje
1a4hugUhAQTd2DLMBhJpmn545uyfz5gCiDnoR9oVxSS+QcrpFKuANElgYM7a7W1vx7Id54ZiNist
+aYZ1fRsjBK4KMBTIjptvjYZzwmBtdskNaPHyBHZgh03SJum/U7w5yJKnMpXmd2zXnNJdgZ/tpcJ
hNRhws5c1zVGMXs86J0AXzjW+ophTwNnkgvX6YjZBtYAAyk6liY9OCYMjXNumTeUTDhNMtOKmcEi
GUsJgDc6+0FQB66VOZ5aiXW69NHIY/nfIymTK61xsEu4yWY+9Ji5IyDGl7AypuGrtxhHBU5AZJcp
lkQB431O70kDHq4Qxq9Q6b9F9ItLExO4C0PIlHPEgJjybYEnxvSdsxW6rxNwY6SNXbSrdQOBZuQ+
WDJ9wZZHJTJZzMjrFmg22pw+danL/c9oAv451sit0uKRZ9s7KknEXgSowk0M8oKZL4Pxhe14waKi
KcQGSeR168GTK9V6ao2bXVFsTY2AdsdjxWAxYwkI/HHCKAiD/xIcvJkzB9eH1j2jNHhtMLhFKoEZ
FcPZVkn6HPfYeVkoFqxlhMAPlIxNsXLQhWdIiTTtJSmNHNUPehvRaq8j2riliPpsTYpVbLaktnvt
wnSpQwdnyf4fc+bQkuXaFZsesBOTZNRhAwl5fI7V0ifpamV4Wo9fsyF51qjNxygabl7IcsSpwagg
i8ezEqIGMzxcxG566RstPej+mK+xSE6LLBxImY50tpzJqpSMnRGJ6ZtOxi+W3fwOMn1uspsnvQk/
svHRqZE4Teqj9QC8Gax0lgEPKoopSDsFwmkSlwxmfMiSnQV8NhDqnvZS4XvuWxdBXHgKauSP3WRh
sqbaw1rSfgqFn0fWgoA2o1969UuaZ5csKO80EPQe2Efc3D05Y0QPjANKM/EASnhHNadZGjrcjHxw
Kz9VVw2RSDqWLle3H28VOCsecg6ox8S91oP2kjYen2uPgbkZzHzVG/iGkQSlNVorT9d47NjCJewe
qC9ZK4aGMBmDI0TKfHlLxARSqwzzfTM/9a10ExeeBioC80qPGoml5YI4F6wNyth7+6GW1yjIq5fE
0Z8GLjfhZyfC5pbA7migqUkS1r5ZvmvHBiuZpObUjvgRtoNnnIrU+pRRjm0lZhhcmMGraT9lgSqw
J5fhqta1q+UT/66bPJRt6zQ4ySu+ph2Sh32v+S8J2/BFXWTvxJPg3lY42gyGCpG10VDCL7y9B22Z
7J92VjGqxzJ1kUmX9oNniGXC2B5fc03eEnrzKtzDofPB88k9LNVHHHkNQIjs2iGyXPrCfZC2yRWG
Io/ypN2EpdwP9i+Xd9XPZ8pJlL0HKA4XRgwcyhcD73GLxjBugImaNYTxCWV/52q4ZUEcQSHy1Xcz
dp8EPP11jbVuxfrz1TGeSAbhi0xoS21rEZVBEZprfHCcjQum3iBL9XEtDO3FYj68GkrECzEuL7cf
H1wggyKI2dGw+7D6+YqNd0YL2D/rTG7qoxkBnlSK5OFwCna2qD4d6iZl+7OFHvt+68mrzEnAcPwL
Z+Kw7bHjid77FIZxtQKM2qneXDuRRIgKxgsGnqNjWR9RWG4DSd/qas07wuW1Luovm+xkSvuG6GP7
h2x39nWdsy+y8Wbp4hdPYfSF/orwoWXD6jSU8mzKpPtNexxhEoGugroySglyCJjD0gHuasiVYUpH
K7qz0tjZQxYseJn22Yxt3vl2fKp19jRxO57LyF9RMXK528X3CMBqHUgCcwIdTUyic4JOTBJp9oY0
ex/b/tbQ/CxY1TlLpuxcFsjR9A6FTMdacnyzU1adeu2/OaP3AaTix/MAe/D96iHba3X8BSvEXSjU
yqTIvWFyJRdOf3J1Z1iCQzQyPKoFWY0eKHw8gy8y8T8CYpTXWf2WoqtfkQvwkcSgKcmm2Nuh+Yl6
FpCEf/THNl+S/DchA2HpRxcy9NW9Zc7EhEK8CHWzPUXOk2qOLWsCLWA45msswBOLSsKqSjwCLmKN
2gelpehRsT2wkoQc0cU7DmWDxpzlja8Tg1bi3VLN1XHxN6LNLWdJ0mYKcfDxYFhBkaTy9JELe8YW
gUzx6DXeW1wdetu4lINOqDQiSCrqM3g4LPWhAOTjko3ow3sUFLoipDIkgI7ltI2Pp6FmKT98oe3d
gT2XAeVs68T4Bh04cpvODTdROH41DDAmm5up5BGEeu5Y4GWtKlzmoX/NdO2SN8O581pjbYXEYHQN
yhansb7DNjnWoTqn8BA1J31I8uDblgfiDucE6OKri6jSgVOVDCro8L6akATJsodD0wSHPunrFRbT
FchyjOi6k0LmZ7xNBbz1vQHlhZadcmx185nqdsXOxcU+TdQJCmpDYMYPs3E37TkVR40VL3bM9yJs
bqNdPEWuc0rr7HeKtSCa1V3sKEMeYvrQYLKcjbU9cl+QCxhEqBJqPyA/q+ccsCMiXzBrIAoel8I0
sqVlf43xYNMzN/6iaYm3ZgvrkspSahzvFAYnN5O/6os22mxuOVnRmcotZNjnymS8M5qFZDbzyIKZ
DKC26deAl6+9B1Inj37IHs2xEcK4MY2FGKjoQlwC08QCFHULRtZcomgEHpLcAGFiCWeTsejC5JcO
2rzLkdQSrwWhMnmqmLstlFX8bl97c+1FVBxTR8KAHqQ7ux84RwLu8apmOFtHV8IrhwXim1vm10eR
dq967pdoU7wPx0rvkEBo32LjM6sAWpmley4GHvCKuEI3viMGR1yZYEoZDXXlxr9kRfNaE2mCwZau
ZE7OGzvMCK4ie8DNZpO5hrCs+jVoGkTZpAR7RH6OSVGNaAh2WELmCc6lj65jORt0Z7cp8QMBt6ZK
3hQwqpiroqJ3SbstoSYKMFtbfZC3xIvnFDzM65jV93WRA0cp2s0ojIutKAWHvtgzSAVcYxdiMYk9
fKt30PbalLNy0hrSKjIC6IW5KlsvWDkp63/HPE6UmzRLoEO8ApRTgR8rkkj7RcKDbIjzdRa+da06
4kW5utasMgic93lSKBhtL9Aeo0D1W7WwN+h7k+JTN7TnQGkwasLeh+GySonvAcLfY9RHOtCo6uBn
2XsOFQSDLGbnkS1iAST7oJXHvm4N9PvjeZTFXYf0um70aT1rbImnWTFvewhd5zPP5KqzgotoOKaa
blDMvuBhTLAm1UikE2pbtHzVj0SA0yt4H7FvRBtXS+FUVHcnt1BpWLTgOdGkrVfuGi3Zp6Z4s9kB
OUxsky59Stvulozhc2ropwmDy3xYqrq+d6g7CQk7D5Inq5fk24gplgzcs4Hn5sH3NAnl6qSn9DWc
W5vQdtVyIFmjnn6YPjADDgaWqTABZEuqbd453Rq35Ws+ywWlUbOzL8rXorYvrc7NNXLo8nTONzFu
WLap+2BCpVzaT03rJszOceML2CsjPQuMz7fRp2qQNaFsoRapNXP0A6J4E2fI+NEZv5kJSe5moEqx
GWynOLuTXJAzIRWnkjyMBiHSseqS94rSz83ck0du3drsE4pjzQIHXvc81RN1CF0Q5mWwckVrHYy0
2MFVaJYJpnTyDOEmwWIqXA3sU0xCPf9X7laM+r42vc/EDfaJkhfejyO6uae88qZlDHINg+ubGRez
Lp4KKsH/FIz+atTaI2MhshS68SG2HR9CikVIn/juR6IvKhceR/swKI51Sr7XLjc/KxutRRWg4g9t
VLZsFkPtRbe4UWpu0NLgT4kqe2HyLEbfRnfjCCqgEH69DjEgRIGL94DnPSiesVbXAGYN7PeTRaHk
x53+qLlc9ojeMB2wDQcHVayKmp8fxdM1jRSyd+fAtfCF3h37Ab5SWBCMBTn/CmPseZI/9yka53hg
qT4GPvzdGuBZP8+nJ/eGvonNlNnxfESbogztjPaFkV/gPc6vYxgIlwXe2OVQIqqJUxaTjwW8BisW
KX8psDR8pwjh5/siZAwXee9hEP9oY2KvLU6gIqvAaam85dIju6qiIujLGHcXDyebbkVzgeQ6pA+Q
rhTGBWUrLmxcGcelR7gT9JEQvnQqX7KUmHVqqM94ak9dycKbvmohzQpqLF6BKRxhzVNdBLbP1IQr
g7U4At10F9U/dtQrnkEzVMmf6nUpBt64FcZcsM0WRqLRpxKBmgMCA4t0K/KnyWgJCrCxqBn4MzCO
S4vwgBpt3pA/UeTOfmAil6xLz9OQgZJ/aGxQwb5O2VUV3Sd1ykTgnEVwOFqSelslzl2rxgeRN5sy
JP5HZ1vKaDwhND2zQ1jEecyqyq/PU3WUlfoknmMjZ7mHKKTa+uRLJlO6q7AJQ4hD8MK54kT6nbHE
0ank1bedPQw9JplESaGwni2+a7cyAFn0Em5gaP+S8UjUlX72E4vPzKAdBS7TtcVrkAbcagxtF255
8N3oSZraRyvxiEPtMqX3mn1lEtZ4bqGrAUq+w4hUrkRW4LiU/Zsobkp099E0vK0YzEsXOfkGE0yK
bfFVS8AdCOvSJETWIm0kSw97eW+8hXMga2Z3D3pZwdJHg2xlQ8gSST7nrSCKLX62y3vhlx9x68Sb
RMuOJAKDtUIAu7S6gs6fMTcDGvGJX3BpJppc1Jr+TXACb+yo3wa0dwH0yGWhNa/M/N/7JHomHIc8
ufIcjsSmktVLUhnnlR4T2pob73+95lx/KZU60abjOBoYL2mP3sT02Z2ZP5abfU1cywefHG4UVc4l
wz4+BgxUcj93mOu3734ZFWs4GTmhc2cUzjecP/g7keY3Sj1IoP1Yg4sdPntAEr58dv1uiYOHWC6O
R7MBT0NpFJFgAPopvhc1LuKea45jsON7po5LGy5xmNbqWPvRG8yEe9FC54ql9zPCZGJh6jvGqSGB
TGkp0fLCPCo4u4y9kD4Wu1xLf+sTy28r35ka47/USRHH4UVeYMZ9lV30xHqS6DYeCMZ3lZfvdV5/
hTpIN4/WMWf0CfnhhLy9XnSN+90XSFjKmspnagHPu+MTyj0CsDMU1yjN9Bwg19CrZ6Y02GpgHY5p
twFi8ZxCo0txvlPgX/Bm9hsnnvYmjhADlYV91hP8MDALix2jZTxEOovAMbuN2cV1tbtpDoxwbOME
2mVgbs02nh0FU5NHMlOWxMl2qzCLnn0pjjTlYCkD40RU8tUW+oaAgRUEBm03S0hTbCOrpGXGFor0
jHFaUBtO84pk0wfD0hPDQqIFWOmmujf8vgja38yiHnp8CPvA015zoe/nGzd3XksDnTZJWbRz1Dku
AcE+9/qCWHh06Eq7KXKMF8JjdeU15YWY9y+YAOvShodll2DFaXjmTOgqK5/QvHw6RXcodDg2dcXw
OU3CjRumK6E0yMM90kAV3qDivHhZ+FUZAAbDaS68S4p9X11HOdGaJM/FgNgSHdIi1Ic9x5y3KHlz
fZ5DhjLvmJ+ORX70ChI59CxaurnPbSPEFpWbuR1xqjYOxVQ5nmZ+3sKx6C99K74EFfQJSstAFteA
6SZlarABnnLKQmdrQvpqRHuGWHUzsvhLx2Y4mdNnQUzS0nKaV/ZjN802buyoHpRD3n1La+Dj8aX6
WHlUeRTF4mraxddg4ZEWLG+GOcwjiburRkE42t6tzngkmX0NblfZ6XZiacxcbKeQnW1JKNE3IWES
TPqWWj+pdyi0C7zSq6Ix7LWPJpfYxPHcONXvVtzgXf1yUJUBU2JAp2XNIeJhSB73RY1bX09nxSKH
koVwAck3ISZTs49VgNE0PhiMPVaRC66fOIV11fLbo3PPyvKJzFV+073kVfQajXTYvdvs5wBiH+Wp
S8K9T2Y73r9UWWuNMQGHP4fFMDEPy3PSDKDNuyue00+pp611gxADETK2JPf6YQAZVJWfpFTViXND
Y7ax2qgGPR49OG13DfAwinR4bBJwiZ0/HYtKe7K3liCkL89GjVkROa2NQqWYyQ+htTeig/QneAYP
aeU5j16gGPnk1i37Ym3Ia5aPPIoIJzfMWxPKp2QCReqdMXUh0fXKvVQRKHCCofDJAKnS+hUhrKj4
CAZ0q3xvle3eRSgajGfLJ14ldPikCwUByWFdKzrWN7Ddqzl+ehqHdAWEggE9SPeeWpcrJp5Q42Ap
U0n5Gvu9i7263Gkd/OKKp7iOzQfbLiI51WRvBgC9dAB0NKScp5kzkoyF11nJYQPuYlZfqGtLp7Ft
jTHbpTxQOSKgZyf+xaTg3aQ54UTdm6TWrCc2wXnnbqxU05Zj3p5QbRIWzXaHY/uae3BqPAcZ1tTt
51RnUCC7YqCqSmP32TOY25Xui5vyTJM807CIzGl82T2M57BGgZeXKniF+ha5tHmkqTlaXlXv5/2A
BiFxVVpM+fBYUABktBpVFiynhAwrFZIzUZlMq3L2PLgx1citD8kYcuFwGrTkzu7b26kyvTZVaayU
qOni14E7RUi533H2MKAbEBJ1BLcA0ycTM2u2GqwY3a4OYb5FEoe0Xf+p1UlOxbvs82qT9CXgHMsg
MiylgTIFII1eDjhx+hNcFJifePlZlJL5wEqmNvjqHOeE6tOT5U3No83bUtdI/H1FIk7F8LGzqk1e
zdkq+ncXwtDAK3Hf1ZbkxnO5s73oMVHhV4/M59TpzUF9hi2w19RY49AlicWZPsMhbLeM5u8hI7so
zH+pDMeWV6LHbKT5QGSg3ICOvup5bgJzKL6z3pezXjRe1bREY02ALiL/rpzzl6tPz4zoSvkXMdPb
lT07QWBE8IFYnNKcx4n80msn28fNm9FRvEaAklZU/gdlAiujxPGDEEaDdgBR9TrKpNmmzi9Xo0hi
lIkYwmyBJ2vfo4/5g2o7WTIIdpxoVUzTkw8FlbYbJqNqr21c4L8nJH7NAbLqgKuxz/nyyXdZUBCi
n8WlOJbOQRSzIte8OWikuKCYdjXlZ9d0IFpcqvE5ZVtU1hHqJOR+Z7oi/b8RK/9tWta2z7wbavkb
5978mTkE1yK1YEXjY4XsKTBUCPe32MN2ix6DiicmjA0jMajZIf3UpfjQXyEXvfdESyHXY2cQpKhj
M8JIcSgtfJRGi/TidBOLWy//QVnWLbAF8qQPvspAGqsgJZQoCr+SmHkx1Aai/DLwW3NSVd/WHNFZ
frCiHzNVCB41WJo2+7OwMo1lDrO5ROFYW5Vc6kWJQw6lvvAQ56CgT1rh70KL8WhXIGMEjthDq8x+
d6GFZTri5srt5GrVzVeqGTsPzTMs644FqnuxUtRwID+MwSlZu+9ZbnM7cvsssiZ5RfM0dkxafYK+
OKCTR0S7bKdyGhEjDSy0Hd0qaPy3fGiuQ1tzGNoMff2kfS4sbMnMd5pVWrWIsHz5wrzr0cwlr4VM
i7D/nkcCxQzgTOg3Bc5fJ6YyyUkuWmYNhEdJ6lpfkB3D+H/ZO9MLPYG9+GHe+TxhuFi0w8Awy0XS
7tbrtAHwMwKTKCcTAQz55Unbn9FFA0GnGGkDcIMy/JGp/8Dq8KHhVcI2yM5pKC+MJ+c6ZQpp0uts
eokegPLDzJucixIy300lOXT+pm5LVCIjk70Esxg3ExAO51QEJgwxvCJttyFjTcMsUX/HyVs44ruB
OLRC4XAjXh1/PaIFMV0nTJGIuV5cyUOUREPwXDNI/D42yQ3mIVSgZGSKUtZ7S1ELskKMGc7FXwSo
bGqN+Y4A2wByESVLu7IBnSNGL2KmUQYF57LCokQxhqquaCTpn/mlIDEzFqzwjArm/pQP+tqHXG8W
zZ2baJfGxkgNSk6bpd+6GefWFD9uz3xcutOjPZ1MNTGOkIRgRMk8VceedTCK33qBYSNm298O6nuW
oy/xpa/JWw14WJdEjU6ICTuPsaymDXfGk9migfK30tqKzSOEbwpMF4B9Q+RiyNCnV9TEzLxp/yvw
nRoxJ7ZbOWvNJOtnZD7MjJgApRy8RDR91Yb/16p/EYE1txihmZJdnzT4Rr5Gy25sQ7/zl4VVHaLm
uWr0nMWEe6lIWomInCJlk509JzOR4m2DuQi9CP8qGE752yAYYXfenRBuVFVptaakQU+WyfOAWoyX
5LGLs5qNGqynocK9BizlIlom1ICCf+lxqu0y5byIOH+H1wTYbDpXjoLMF6NYMYfPHkZyhGBy2fms
rivSldiSqH1cOSDoCGuB/w3NSTdHlnysBIX78ddvBFUBTBnkuaKT80J4RNCcOSv16JLOk4/JOPoR
XnCQPqz5G7KDC9fZ5QAoINBRuPGiUv9XMDo1LJqlX/DZ9pN9sCDkBtN0ceHAruE5vFruxswUUaqB
I1la+KzbC6ZbYh+3wzuzjpFtafZuDuPDwGxdxdadC8xnaOWAXQjnOA288+DzXkXuEnvtJ89EgIMV
kuKEMHWg+0WMFbJNaNxkx0bj7nba0k6ZDTsZFNqsf+K5ueqM6UIA0MK0c/TI4LEoDxJJvqvlr7zx
MuBHz02EXxVj3EYGF6kzpwMN8Gug9pERYBLTGh6nQVpgNYsULz56X8NF62+zliv6pLqBvnGXjIC1
B8OH6wMU/EGanv/L9d1DnjA2YJkC2Uub+rvI6G+t+D1q23ZOgEm2OjE97x2Y5Lgtzu5g4GKSVsXJ
oQ1riwrkxqNvE3TTXotE+SoIHDxEAbvbaojKd8PMXkaLzGHNdqqHET/FMUzhVOkmNTu72rufV3TH
uTK3oDjN01TR/ZoFzAP6bgdra1Y/FlHV7JlbUXANwYdDgfPek0y3QoBrPWgqly/slTDTutl75lcH
3fPkUnF67DNXEVTxAi9VP7hG367qGGWvrwLcEz9q9l3nHbhZbLHHBp3OsiGOr6lwjcd4edOuOlix
46zssY2ezIljOs3Y8wrTe64LLz9VtYQNGOcaO0KEPnTo5RMnxVqMlGmorhCXzG8kkzG+c110x7Eo
9ev8JpLgF55LyyFYuNVreCM4+80ufq0dOfvecBmMJdmnMWpbtimEqDI2d3tklnGPO57lgW8Er/lU
M+nwX/rQjQ5Za/32Lfo3ZCvPOMbotibErlBiPCyYHahrHeZM376rgEO1QN9ArjFgWjf6cWL4SygZ
SPfD7JYbmJH9l1B627Ri858Ue63I5XHeU/aiB64t0ncDT9Ua0m6wgBaIrdIFLd8kszkg3cIf/wJ+
0a5b5pKm3EyBHm08yRtUNvEK2Ry1sYrX0Fzn3pLRjOWfEpHbKy9H9y4YykVRcNM8/RcEDeBERabW
oA4dsa/YzK1ih9SKeCp/WxOadYQUjG1mQ4/lfMVuC0bVMs+5Zv2SusUV0Z9cErF3VtyVi2SEScpK
ZBjdF8I/jXNPgdkXx8oO44vSXJeYzE1EfPmi9JAuIh4xyTRl+M0medwVMLXdEqWuNpD+Uxyyqnyt
DZDK2YHGVSwrzZo2Y2JgbkzbaNMjBBYO6GQfYqk+muTT2/USfh477z6VuDtyYAZEJOVPeJGsLSKJ
mrzB6SGyHGMTxKwgfYwJRBNVGzThBYNe5vKxM0FjjzSmC5lcW5a+o01TMRHGsRqA4jiIpTWP6KJf
xoA9tvcbBMjqp+0Kxc1Cg0vOCOJAhtIRWN2dK2pqfo1ti5Zkd41s9EMIAL2dVIiBJVwW+ZitnAZd
sUfY5dpIvkoYVHsjSF6l58fLP//4j3/85398Dv8z/C7PpB2FZdH84z/59WdZjRCZ0Jn/+y//8fih
2m/519/5r6/5b1/yFqPd+f6KP/6fX3W6bl7++xfM/5L/+q785H/9y1Yf7ce//WJd4PQbL913PT5/
N13W/vUv4DXMX/n/+4d/fP/1XV7G6vvvf3585TGfATkn8Wf757/+aP/19z8N3YCkYjp/vVP/fKPm
H/Kvr3j8yPnLS8KO4+Ij/6g/P/7vf/f7o2n//qfmWX/TceX5DiE4huPO37X//uef2H8TQjg+GglD
d2xXiD//KMq6jf7+p/M3ZvDQx4At2oicbcP+84+m7OY/sv7mMdbmP9cQjqWjN//zf78T//Zp/p9P
94+iy88E/7QNL800rD//qP75sc+vlR+us8M3Tde0sak4ruBHVZ8fzzE7Zb7+f6SsUqxsItyAVS5c
HKQpjywtkweNGnDIjrasy3OVZ0DFTGobaRfWo5kSfBTW7tJA0ropFdc3yS9TtCtx5IJdNvl1VqKU
nmywh8HvSTCd7FPhnV1OEhBtz0oYxyYbzrkh1FeYJtfBo/6TkXIfRvKqHtJBH5Z9fZuGTL85vo8n
PG+rrRvBvBym3ljlYCU2fgZweVSDdzWBfXoVdngh/XnaOT33Lj1DTdqC5WXwhe23ySvR9/IxPXdO
SRZlMjNbCVbexSkeadAZ4VGPXWMNiY9mhMfWxa0COiaPerLImh+gvNq7RtKW4qGr4wM91I7gYdRb
uEDSm6+9Q8k+dKN8kqBJneE9CIcn2y8uhihXTYgClTG6NesgkOMCFdCsZ5C1qOl9j5GUjwBl2CQ5
vPukpRsMnGMsgZRnkbNnj9xsEJGe6I1Zun5XwmDl63/XSf0iG6mvmHwcc+QwLJeMh6IygUWm6//F
3pksR46kSfpV+gWQAgNgMODq++5O584LhBEkse87nn4+RFX1JjLT0/fMA6WyJNLD6Q4YzPRX/VQT
KPJ12NjELKIr2qcn8nQXD9pClIwnx5y3E0beKpIBHBJ85I2Y4aOABFvzzWQ6xSnX3Ov5l+2zbaX6
BNCRscjjSuMQECPxZULtcsNcCzxGO9VAzYZ51jrjNk/lV14Pa1X4X8NgWIvSSQ9TMOtMpvVcR9PT
SFEzu5wnwhrIBIo3L8+iIDmc+g/mnKXOse/G0U+bDqR3cPYxkGO3Cq0K/y2wIetDuVOKxR/ZoPKW
dYEr1GxfXTe9NcRiFXVgTJECwcy8pwoinUxYT/zQG6Xt28xdT3rnHiaorlPa4N5kFomfZzwPTOeP
g8143nKql9JMKBMyyMENXS95ckTmoW8FQWNIS1tD0w/c3IhbQ6z2KAt3hcOGKhyzPjntJFdpH460
tw1y41g/ZW4DI8J8uvGdCQU9huMTttm1COrgmBTcHlOl7oFm7pHahmMbdtsqDMd7JVSxVVN/UXmH
DKOnN1Iy0Y1mREzD25JHJd2Wjrg1abBlY8kpMBDFV2mK1eT5gIYK3UWr8Y3tnJ5yp4EKsEErKJqs
CvCF1rKWun2ENgtUwq7oERS0lWZ6HW2KxhvPmdabqyyHM11JWC+2QaceaTP0v/DVG8XcUjVb4Rxr
Zw/AnUoq7p9sLORllt2k9VvZ3fCAtsjM2jcjesXquUhF4RCcQMRsvJrtQMSDFsErt/7xvwqfuTb4
EqvHzIFeWTOOPTSKZD76dcC5/6nHToDcT3/l+MuxYAPgbUBlV+WwE1kGypWZ9VM/E2yL5k3LZb2b
OrgcWN8+UsTs858f9RA7y4SbaO2lZf6IjJesmoo1I66MH4zBGGcBeGwb3yBNTnsN5ziH/VpTjY99
8GC0SlybAQ2RuP+zKrr87NVJfn5Bv9mNFkHxBYlFw+XZ3CXWqqubJx3JcgXNPlkivK5TRyuOgYWs
GLmBvashTG8yYqtY/wSGH7PdN0n76YVgubjUDrHGSWieIYZxc2xicbfoaNmQGy7JAHJ/jW1pUGcf
LJUBe3XemFgmusjchN6WA3LJ5P728u880rVdb49PYGfgcohRWwJOOGgq4BjsNQxgGXcg+q0H7KuN
bUd7XdrdLjKCK19ktIu8Fkecz9lQ2oxis27mbFuevTBZFfiPuE09qQg9MBFqo8KhveIdIzDxDDwS
PXCC+Y+IIL7gFXzNXbu7E35oKKiQ9rpCqNlVTDGYfLbugVYi+PpMyZ7NHI91ZrLP/8N8ZiRWRVq6
7Vm6t6oHGpXMFkaukk2rx/4r7vjozF86+0HjfqdJSp1rT48egqYLEfEctfcir9g0UQ57OW99+Nq7
SRpEinOiw38eUpRVqNvAtvRg2MEbSHq1w8fJbz0SaKwBqS/NAr3FLrHAV3G8tjsHoA2lh12Fjy9I
IcSzk1vYRXcqNVb2JFA4LVt82BhFFjL0NTaf5srOnbMd11/csc0ysZrbNFQbpzfSg0pAC2g0hzR0
Z9StzqVa2Vfm8v7JCs25J4WQFTnhZZUB/RtNKiG5w/0yejEKHb4Ngh9BqtY7m9L7CSVzj9gO+aCi
tzrXH4SPnGIPEfCDEDmQaAb8tnTWLwsSP7T3fEwZw39B7oUdGSNRSh9ta1WnlHMwSGDZ5ZC5DHPv
rjHdKTFj8SzzsJ5QntZaBi79AQmOGO/B7RUlg07Mac2DV2wlzsbuAr4QQ7y3mKGWULrAYWEUxFs8
rnsHwwWicXMr3PK7sSVG6tj/JlCV3urIeGmYns0UmeiSYDhHcNGYUrs6xmdTHbGeuee8xbnqO7g9
OnxpZwXafAcPlO24+dIYTA4WGnqgVhqPZWYkz5FGb2EkvABFC89dUVDIKgb7CFviAxNac6L30bhG
JQw5p8j7nWhHPuZYLVsb/Mci8t6pf1ZTDA6PlQg/dDKigaclVSwTR0/bJUjS9vCMFESHbWi5J5p2
nSeoVOciil1YQmm10/omZaEJSQuNY84gLSNAkYnHAkX3iDGNYut89g8TE5SD/sDooNrGut+smbds
a6PqPlOiGRx5DfEQgfHAKolv06Jd70RgTAcGQzrEItvWBg2rxMi9prvMBzCfnuNyBImkx2upJu8x
jT7ZtckTv8w82XEOQcwkth5JhUfCzjC07Ty+i21ngEEOeiN4aiVrYKrlb4In1xIjhPNBORTp+H6t
MQLeB23iHMs++e0ZvnZ3FOX1TVYNhHdlsW/agfGIFz5KzcJLpWSzM8bSI33WV+tU0mhRpXW9H2Jf
e/Ox0oHBSl9Vxvl6MKCwpKrGjNzG3lsQZFTfEZA5teyuF3rs6dQTxCCmsdYfMkw3gPfHJ7ZmIb6T
R5gzOSbaNL3qdnaOiX7hfuYoahj0Skw2oYFWs9Z5rEBedQ1YnxhhC4xsEzcMzrN+15bdd2zkBqOA
4rmmZODcxkhDBhxnAI3FeeIaxioUfFtdxYl87D6mnLQE0lZaByb4kOZrqMRTWC6rWNtHuo3zNY9f
h1onAwF+KZPetHZCTnhDgoSehVzvKafwyOFtKd6po3sARNJok9GTAJXbD5ZJUf9EKSqC66gzLRFs
MRANOPe/9h3kKgHpa5kWFjqzLR9ULB6qjMojW2LeBFvespg2Rg6dwCHo5hac3ylX30aGVaNRAGdv
Z+HZ9QCWLR3YlKsww/xrxRrhuhLZN6dGU2rMAiJ/tBnmTQu4KtGBSVuApbI70EY8G4EMl/ACFY7e
e1nbu7DkaYiCca59Zx5w0B8WA7PKMLlYEVpqm4pZvctZG72zbcTbxowfQtaNxcDhiaGMQFnjisqH
7n30/e04F4EkztagO8LMNR5pCIuuTFEo03eSOsQ/03PXVzAdQ2gTDX5OwNNnEPnL0UCRZbu3iBpt
A5OEXdmRpM/JNssX8CQbEN07WYjdBHCHvAkhu8Hf5ZXcZGW/s8wbkKE3XXa3zja6tQZssobLO0pm
qbmSC4GAvbHQBheguf5gK35jZiPmj8ix9GIss3k5UEbhfuHU40DQeN89q+4q61y0b+YXA5cPnU4v
TGfxjNEzuQ9VQSNQd/LZhV0oTlnZbfo+MXZWffvkWeaHajk8mFmSrqkCrXAJZ7+7UKMNY1yllbVX
AFWxzRLJbTPzO+uiPemTz7ZHECqz9N0L+3HVJJwJYUrtvNA/9379jWP6kk0eCCB5d70J3FdTYAw1
WfJBbK6ijL/IBzVjhQrj61ws1OfHXvoVeSPMzKMP+lbx4kl7ccbmzW+mnwFjDBKgd2yq4gQ1dBG3
2toh07kYawxeeUvl0rTyU95oQ93PEp9OL3E3C1Y8M8+3tpBPWZu/a77a+alDdN57iY1UX40oR9Qb
AZk0IIgYImRoiLytMH0txqH6UrD7FZf3SSYjbH/96uNZPyMIvrZ7qxuBx1c0i1tqStea5d+pEP8E
crIJKITGPG7dc5fzakifVCoxGFF+RK4iv7WV9mrX9Xcx0oNcVAyDXMEDW+rdpahruXIM5wySmyGk
m79xrTAsGsw3vySWqBX5NvT8H9jSOvuLqaFQ4mUiubTQTBpGCik/2Ckfa+KbCzvUWNcQlSd8Vomx
z7glGYUwyIsTsBtddtPA8g6Jlt7CeeXpeqoDyd9GrI5+Sf4bnQ3TAt3EaJNa1D8UenXuzkM2HpkV
sZEC/DdRsRKK9mTp6SeQg/ZYeeMxqb6C0nyd3LjcJjzgzZYrmDj/mufIwdBSMtp2wDPaOGtdAW23
OGlNTGsT14E7WpTEy0tqI8Gm0FkWWQuZS47AOpt2R1cQpLdAYM+YphM4HR5XPbv8MQfbURTPfHI7
LvafWmTbpux2po0dR6oefbC2tj2NLTILv8qUTcUYdO+xVcOPzZ0vVgnyF+2ZSFuOGAmeBw8Nrvg5
mGzH6Xtsv+CJGjZ2RCG826GOBl9jrTZxLE/s/QHVZ0trbHcEKMhw2MwOSONsp8jdhi4UzabUttjb
d6WIv+KJMUWDk8VAG+j1/rs3vH3clv2GxrqrpU/bYZ5NOVpoL9mHot+N8l5V+VoRkAy8wF+bUXH0
dJZ6u/Nw6RZzltjkIgmBmKQUE+aW8dEUqbeWeoALY+Aehq6wYzxkQlCQ+zzjFgNkOZcqX/vAZq3N
xpGyABwt9khd5ZBSkcbe9EUGJfNJf/w9ePldM4592T97RsQ+LLuFLqgZp5Unk+jPvsgfdfpUwFAw
UbI7BrLWT69b51AAWgFRj3/yiPuArl1RP9WdDgkcslSfOFS6ZMc40jdjOnzBT38l53gm1nAop+Q9
HYKTrlAjUOiKMQIGoM2fP13SnSauGnRM3E0cQmpMZpJSkaqWiw6BHioQEi79aknHVjrTujfL4MSY
6DU5O/UKxZQjI+u/70N6GJz03dIR0VPTf7Ja2ib1kjhWTm87CxGg+lziENB92jIcai6SUUGE13cU
LL4BWuvrX7LsLnSuWSS3tXc/MOlRTJ5ZNPm4KOGznFti/CC/OA3xDhDUG0C0oAdS/Jmufm8a6lp5
W00+HpRpMAAL2mWi2lMQy30hcugvYDjTajZ+WYyzNXvaTfVDHjYHy/LuwC5PDGyot0XtLat3tw3S
xeCWOp21MKYZhd9Ss6ORjHkOV7plrAIZHBtY7Cv0tC/qzOnl7tsGgzNZOBcP5ILEwQqP3UuZo4dH
w0pqNtZZhnmjdqyc4KsoActIqI9VYTNyobPT7F+tMHuLIi7qyEo33O8MrrtiC5Ci38AQ20b1x6gD
ErEYUV/rvITEYDSEYUb4X0mxLgavXlVJHFJX2L24M0uhrDluZkzVzlHi0xhoMmmig1lPv10rvHY9
7Jem6/nyULtk6jGXnXBQqlJS+dpZxLfCqwO/Ay8OeCox04+8+Lk/6WWVnExgvWd62/1zF5DPIL65
F8In0lB01S7qh6vtMV2snOmXqIz+WA5afxR2xFnatgLcGkwYJrZnG9xq+iNpLyydbIQwuxMz09kN
b/4W18f/QVwnt2JLHRGaKcT/RVu/IIJ//9vX9789fmbNZ/b1Xf1nhf3fX+BfArvxl25YprAcR4dK
pLsI2P9S2M2/bENn4vJPgV0hvv9TYXf/MujUREVHs3J0ZQv17wq7jSyP3RSphdcybd2U/xuF3VXu
fxPYlSukoSPaw8AQtrL0/yqwB4BGJ+DC48wacDZDFNkXoY/FtjJgOjijoItA6TxJ6u7B0Spydxyc
XOxe71bGmL7cI0f615is7kPqvMGyN9Yppl+nq/C5Z9ad8NzHZFgzRv7RC7tfyi9WkR8+avn0De1D
Xxajs+VcvFNomy6VxpnPMZvCGoMcevRhuI9BjpChagDUfddvGJqvY9oRl9lkpwsFfH7hsM2ofKPd
AQgjOdCj3Wf+1aJfZj1g7t1MmKaHkGNGu6igfK8wd5MkjZNuW2rmb8vvLwMjiXPkFztZ5vqs29LI
y8AMA0F4TGNosxMQLkwzzbjDgrXt/65jRfr7u4717zrW4e86VgZLf9ex/l3H+ncd6991rH/Xsf7/
1bEykMo+4wYDgO7L6SbniniCP2IFSXeA6FcHHyGuuVYZ3lKPZQRajLR2N2e4vengJ216j7DxQ+no
tE1ijcnFERHiboV7diLdZYAmdcBFfMLjuFZUKgyBL+5FjnjtOUD8mnKSh85BFM8dOUeCvOBKK6Uk
SUvGNWJcdIoL/xsTTA9Hwu6vvk/32DBbvdwwP0q3kcukUT8uBvanxHVuLrGRT5qRfjpgDaVr909J
RL6tTJJ2Y4ihBR3Bj1oli8CS1U1YT1jrkhP+9Cu2LffBVKZ1TPXs1XQhiXTM9SncMo8GMaww6PBm
xM10qHU73scIfCMcW4rDdA3+XDQ+GEYswHahJINYnw5z546KSSBxCK1ESudOon2nTdIzqYl/WhzE
J5lHzxVC7R6EFzMkh8q2wN1VfnDw6ag4oy92e9vWXxwO1dfCss8uSIunntbL/WCiooqpCc+Jo1IK
qeylY3bThWKDCXOBfovsslgOflGTbTdiWiblPenM+pcvEJE9gTQCMOaVsTomllr7LcJxSyfSqzRG
HytKwtwsqJnHhnb4QjKWjGAxPRqxwnRRBw+l7z3HeJXxfhA/EMYDw/ppKzLn3W3EQ2MkbyPkpaZo
0A99Z10horSB95P2QbRQ1FeRZgMdWOfI97jfdWKLvFY1dHQ24Z+YiA/YxriN7eD12XDABlKkvKKa
C93aQI6fxnl+CvYkt8CO+K0OXhhXi+nNrJTw3OAUcSbMvcqBHZUO6Kiy1wc8ioLWaW3OcbeOtis0
cSjrZt9xnZHd2hKlyhemiEhbSAJQzrA3m/aXRtDPHqp3qEhPbZYfmoRxAYZ1+9Za6TNM/HwVeR1D
PtmTs9YdZJ4gIfADTs/ryVWN0DxobYdIBZ/cqRpqCYpDVGhoaHH3MzJDXrpEHfjiaX5gelv6mXFO
0oSC1xaVQcrzNIbpOevf3RHSj95/cWmbuGp9Z+dBXFyAbq15txiswbisddejpELZ8bHTwoOZQIjA
z3lUkwVtUi/szTSCqaSoxItM79jHFkNw46NqbRhnNDQVyth4WvJD07TGLRJ+2rWscCPt9ChZNzrV
JEJV60gZXP/+uCojJt1EG9eY5pMHUKs3z+ctlaUiWqaNL4XjtCck1G+ypGLTh/jEvIpcq+uWv1Pm
9KtKhc5eL9wRNDikYp+0LxnG7DWC5kDrBakZSk3ezKGhktcUP56B8txkeAfqSGBAteVK74poqw0w
caFLTxcvJ1idVt3VSSUQ09YyXzuvwYpMHYzew40BsexC4LSthXWpndG+kBzrT1FAZIHKcGolNwP+
XYyimjxkw0APoXKuCrM7+p7x+OeHl8enkOqAy+DyjWgQ34/aYF+KIDB+iuhS/hraRrXL0PXXlXci
8d8dK9tuj3ZbkTuYkdgQGpm65E7PwH2iwqWpk10CfmQHShFbcVL21wFK/ckKyq0I3Pg2zT/qEidz
TZ3ImEiCKnQh3vy4BAaJY4wrrX50cmoLOsgr/tBc55oB6LOgKVOj6y4hNcb+S4TK9zTmLoVtojsr
OsOZcFaw5uGeULcx9k/Ii9ZWWVWBnwcUbp1iNkjogWbGGUCs9W4qoTO0ar38HI0EIqEhv0wlZq7M
BF+ZIuxRiJMt41Y+m9VtCAv35rosb2P9oEXf+XEo3PBSy/7NMOmv5JY2mEsZxyDIrYNiyApmyCPE
+reA9j8LaAJD1f/bnPrZ/ldXKg7Sf/w3/9LM5F8KDdqwLaAgUmHk+w/NTP3lGjb/GNKlBu2PYfWf
mpn5l8nLIJoJ0yZILU2Urn+6UvW/XF5F5x9BOh3pzPjfaGaCUoD/Jpo5QipezLUxwRpKWXhj/7Mr
1Ygqowvsvl7phfiZTfXE6Ivv2B3uDnM/5q/HmpbzZdY0FTP9rt6mQ3HsA+NjxCkBtLw6SFBBsc9z
1lTOARYtWwPN2ocxt2lq5C+hBOCSQm6g/Ao74khAzXM3riDDykMk22r2NTRckPM4ih8CC9iokeQ3
MGX9U/ca2cYxpWDuMwcmSB1QRAeoCVRWw36RpbW40iTyBlceB4STMOJlToHfYxEXUJvC4Nn6I7In
NcwjUPinKh7OlEEPMwvaPnS592LVBIVVn2cXet38VeGKX4PqGCAR0bpm1lyABBoBw5O5Lyn7e0ny
+rUb6k8w/i6PCmCUvQX4zR9hAdnJTAPoXWLlGvT8PLSKq6v1r5GyZ/Rl4DMHLqojnKzcXeJQ5Jb2
wmqfQDmXffLss9a/Nbl7iFTSv0py9ZsMn/7ez9xP4U7UJZSWueugvRZxZd/rsqyOkfUc6qa9imUV
7Qo89i9pNhLqIfiCd9XEuw8/n9m85lw6SjS2Gl8w1dPxj67+fAcxziNfZLQZ5NoqoUsAUxWwHBw8
EStVf3dHk4TemJSPMfDbVEtopVJnggDAYMNp2JaGm1+TfMRalkx8F4rqD6JIg6DYNWj1qxuENVtK
2Fu96JiAOleIDcmNJp34JudAlRhdbdtoDU20qn5ycROsfZ3UlKOGa5KM05loC+wGHwek43SPRaWX
v8o5+C8T69KmI2ZbJsBbtnGUiCfRg8w7LsgpvGE0G59w8tlHO2q+Qh0zB4kXe+sXmncRfZivsSuZ
G+5doveB395SLCRnr/ic+tonxov/KAcptm8jomKa0kgkJDXLKowhYBC2hZjb5291EeTnxrN/6aBN
t1U6pqdUkjkcss9QdwiC5U6NHatxHq3KdHeBiYdq9ubVgSoPqukreDa0AGz8SD7CeRcH36Vp3QuA
hSfNwWl9/Rkydv0cfnYYmLsJFEmhTQT1rJlNwS7heWiZpxgYY2EsYZQluj+xKemnjT4k0Fsz9232
1nLpJJvaY98Kd/ZXrb3DTAKFBD+8Fe5rRoZr02KVXFeC2tG01sVSlNSQ+6AwMiIk20CIU+g0DSp6
w9PQu8vOeQbMRmHEQFxvaF41l20OdEedEDfwm3rELtfD7Y6HAd4R3AkBHts18Kv5FdHPif70o+PW
v+q8f7D9aC/c+Lcj+SisAGCC7Tq/G5oJcMpZRKHq16E0HirP43lYxcvKlPkD2aZ1bqYVMzybDq3a
OgVKxFtNZxIXeMVRFvzB3CQOZMK3HykS6nDMGJnfb73hKW8jeY0wXK4CsyJnplUtf1rj4D/xe4S5
uefCLHdVKld2AzZIGOpXfRfJQAVaPPyiSxSTpQvCup9kTo1j7qwHYZ1Y7ElwJkV41awpvCr5SSFs
cxo8zDUcFf1POy4JnEsTY2mW7KzSYEtMVJNdHpuEJg8ObuVcSscYHhxdfgSqa8/CjTBOA1IjrmRl
26nW5LHFbM1RZLow6TgMjcZ2Vk+1gzaVTKungB3LnCDW4xjSdx82IGKycA/LmXNQYDw0ndhUWZ9B
l2m/SmVMdKNX+cZOJf1bTjT3c4imOTpteXEgpD0XmRas4lb/MfLMPUZZHODc4t5twjsUNyLy7NUK
03tTKRQOCUwrh9bSB86WufaKITH+vYAhRn7JRvMaTMFjWg7tpu3KG3V07/k7CP0vM7lHUJPWo3Cf
bWj9Qew824m/pQGKeFP4yQj3J9bHh76obq0WWJxAjrFd/cpZ2tqS0Qklo7vOGD5SHRuLYy1b6T5b
FUYlbJbpQHq9/HZL++4E/nYqs18pHEtJxxKOtAudA9PK9cXStcons4foSaqTAjy1CZTEYBPa26By
31zD3JWTfgyUdwknMG9OufVpuMPXZ2NVSe8NLmf8628T0+XOlA8EGVifEjxzKmUaTtmZ94ZV+b3i
dAT69xcQOQGOQKerlsr6IOeD57Z8clLIx4r25zpTlEFgw6oEBWL4fUafY2REe22gXJvkvPlVp+OK
zEtJnUOzaMmE9SPB0H56rTUXOkdDO1hXzecZIljuyNTaOuaZOCW09A0mzskm51ejtD0weow1tv09
P/zsfq807c0t42kTZeNDEFIq5aevZpg81dFw5HkeJv07oLNrmBIi6HPXWSspNz0mscpS1ZvzlvnU
shGfrH7J4mKTgeBbSgmvEI7h4SpC3JxGverDSG4iHTgLmCkKVTV+1yaEXW61JaiGfB/Kpj86RHcW
MTiDrfOnu/UzGSbxAsnAHmISaTLZjZpW7MyEBCiLKn05JtAfJ/VopRl2+gRyuytaqC28gqL+dh03
FWfcuQwBgvxCOED7yxIEKcH1UDybFtwIE6NfsXFDnjDYQ5+biFl7SEmWMuGE0/xNMpxWmqko8DT4
jbVv0+pXGTPvb2zai5qeqgp7ioxl1/s03mXqjlm0wWYVDevc4KuhAXTl6rJe14KWPArdFg3EHlCK
tTzbwcWNLTh0pU5UDjOb5lmrYRr6dcc5ucbIsHJs45I5xjU1lQ+EsLumXvbNKudtgyhoFjxxP+hz
/WmT4DI04Y/q4sceWA2rHr7ZvMTRbVbLzlb4+Z2oXQ541QGbAix0rS8A7f18mLriGYUbZ+orKjPM
FZYeknJZvK9brYM+p7isWJQcbhxqPiywl27zPWDsAn1pYtsK1Fof+xqeoWYsfHaFrtHFBxW5K9Mt
fhXUaySN8+ym5BujAn4B9El4Sdn0oSukq2xC+cF9sIHKDgMNixltwl3QVUvBPHVU1nM5aoLmOCDb
VewcalSApEYC8QfGvCH9B6IKb7aRiKUnTGgvEosYnahiAD+GV6Z/Cit86px496VhAevrVmNWv/C8
TimkhIgD8cZ2htfB4ArQ9A685/jY2i2hno6hcKEBheuKtKK+yTuUxCS7QXi3wmperCbbmi1SgCz0
Rwzu1jKvvWI1plq2A+JLsPhdZObIya76MCk+gp2L6yJPxyXuRFwbTr+nZHLb2fLLN+I9vZFEGQUJ
End6KsPmI6SDgmwJ7WkDuuH42tvWjzlFVJEiUaxAL8O4Ix5ZVcVez8iGJ0N/sVQP7kJlp3qo14SN
76mEHdSRtQ7TmXRXNB88JuB0x0+lZ9DcQtLVc8Z7BAyn1UbgFdmcRq7MW4VxVBisa0Vbv9QtK4ML
UGAp6SDGQh5zddJuyP9L1cgLIct7AQ099/S7beRAuuoPElYfvcUnr/l8diAXwOxhPTHG4jHWUrEE
4Um880eLrNcQiJEZJA27efso4EEUKX9TYCV7e4LE4thclLYHscpy8LhV/r2UBLf4ukIamAHhQOMd
6BLuh1xQRp1IFvLihWInuthqY02WDhnLEiwUfrRYs8dt2PSI/Z8v3CtC8GnN2yhlta5z21vlNpXW
TTqtfRJr+FSST52dI7LmUtaHmbk3QSbnZvLXsZO8FgbyH7007PBrLsCZdWqX9YfnkEMakXQnOd7p
9/7q4XvwIs9OUFxzPbIgboKerT7yRL8PgoOM9e5l+YdlgcZLWNn80r9V/gTzqvHXtYshyyzMF5Lm
FB2U81ZHftlVvCUy0hcvXT0iQeVUntHzZ3TVE8E8ukR03kdsfBEovFY+785PMc8HKb6b2Tgbq/zq
UgqISZsved4MLwPdAQ7BR++YLaH6/sw558VXYuFHGi69mG9b5Fhw9dY4hVV8jyzxrapHDgJfYTyi
beZfsZgzIW57mruW6fr58Adusd6taLQx3t2Ck0qemitT9NxIBrUknv4b7fg+/67WUNRQN/Y5zM6o
j44On8uSIBU1qsYyrg0NCAW/f9EV16QVCJn0+4ryoxOcsqimvlQG/BuTpXn557odpmIlBVxErnnF
EwNPXLHQaSfq0pRIHg0UtvNcsnFJNd7zlAQ3J7bWYj7yVAmE3hh8zdLrYLoqFwpQL/viIeUMf+D7
B1KL/XWQI8QgzfGuZgwzqnIjuW2pDF1xkHa3NHp5T0M4zXnq8ssHoLIKJ8pkwKpqS3NU4z4ZCYuM
hupOwqFupIVA+kiSgqd1cssS270V8w+aBe110hJ+9qDc4mGsjZsAvpXgOqGwaOBkGjTWNnE6xKm0
Lx+Uk7Dko0lts27sD3bpPMGzCU7/8cOjce0f/6pRQ0vnn33Mi4CGba0DjMdmMtmYKb64OAyI4OhJ
c48B0y/CMbP3ZthE50R6N1P68bUPrV0r6/BR96sPr1LlNoqc6O701sk01YGK53LP6QZ0tT7ssg5R
sXTFutBH+Iej/qB3KWj1rD60xLmJyihHM6nJGT6GaAALjG0ZCJeWbMLH0PVKSu+sizcGCzGo59IQ
pxGUFIvqMdLHQyGsQ8lBRTO5I0eHs0WZt856xpR1JezWMEqDzdgpZ2P4/jLyrG+qF8nSFPlD6HP0
N1qj2okJ9vKU1begI45UK8glbZIfOultNPdtAGy4rFTxCojw3FQTixgKdzXySK3o//sEgkQHxKTc
jal5UK0ql2s8crDUHdAC2CFqg9qTMmKPk1/bThA5MNi6GJDTuyq19oXrH8gZRGzBhVqqcNyDO9sG
ihKvrBkItJvInsinCdTNNCsD4G7gv2jmWrllm2yrSnPvQYW0XNHQmftRhVkw+J36c2UIFc/7YWQu
JRvjJIXcWnVYUkngb7va+Y10c1HSw9g8DWetpl4nbQ1t1bh1tI7cZg7o+xZ2b1IlfaaqaxLDn0oh
3hBEBT4FIqF8JsBG7VqU4E2fpnXFnnjljJjYy4Eds5sX2d0WTyBUjxH21Vc23/FaNK57KgBNYfO6
tLndLKwa72VUt4C4w9zdt5KsG/q62Q3zGhFkz364yTM0+7jTimUn6d2jkEpCbiqCe1RgBtY71fwm
E9h9O1USsFVrxIojojyyUfYfzMlChMmjTz0toeoHDBVY0zxvQ5jsp1FHjcTt69ACS45NKCeNec54
kB0Nza6O9TiAunVGqhvM0WfzBlElz5hh0W33Exehy5iP4IrZnWHYvhRhL66S5iA+iuxSpFG7jdga
rgTtI3G9d3KaK8UAYJkq0O7BJ7O8STmQUCJL843j0wln+mx29MekcO9pzNMPjRCgQ79sRptRmXnU
q3jdcWAL9EbAbQQ1pnlsYlWQ/h/2zmw5cuTKtl+EMswOf+wIxBycx+QLjMlkYp4HB/D1d3l16Uot
u3279a6XMpmkqmKSDOCcffZeGxFqum8m4EvAFAabIQu16OwHjQLf5DyNxgD8Nkou8eK8eDxDKfAg
K+KW3V1Trtr0DMaauMfkweWLp4tvlgNgyXoKszrAoz84HA5s2stMepxzEmJYPI1nWdfTycsidKIC
uzfObLLWwIEcDOcbAgmv7kisEKHqyJ2TXPRCVV/bGadWwOjjR8uvZup9s669uiY/cF4bRRncd8Uc
HIf2k2gfJMuhfXFMyOjArbIglfA2mBq0BbbjkLPtTPeM1gRIrobbPAL5ThgmRErsTlYY3EfrPAmc
es4AL8lqvI8qJxHU5Vz/+s78gpv+0+sHe6sgGMFUfZZz8msYeJhai3m3zI9opQIqb32B2AjLpYu/
SHsXbGL+qa09aNwSGIxNzsOImTRI/AEEG/lzicX4USggxXn22VEOxY1z5nNfkwZDdozd6eDxRW6q
pTkWfnT5t6D/Pwn6/4mbcPz/nyX2/+mE/fvf+DdZ3/4DZd5kQbM8NHphIdD/zQrr/uF6wB6kLV3X
cTztkv1L1g/+sDz+Cym4fQtXmH93wnIlsOkalz7/NIeTgJT/iqrPv+ufRH0hfMmXgKxvWR6e2H9C
TaSlIkrk0AvQOjbW0tqtHxFnQrMzr2vegTU1bB+mpoFOs1eTN9wNVT7eZYsnw4GQyA7yMJtdA0Ki
Kagm7Rw+Zasay4P46hYwgsIoX7iaLnu6Rqg+SwY2Ekn8CAw3RQFU78DL1U8uC5+C2eM7N9rqXmTr
fdqOb+7kR1fb+sGQbe1lPKETBPGTU1Jnk3vDbeIMw1ND7VY9i2AzFeCZVr3zKdA/AMNmsirurZgN
PntkKTfTWIyHeWA25DQcJro0Ohni4rTW8t0qPfMxNcTE3TjPb8sZKipvIAqEvOwaDelnPtGxW1d8
0PvnOptvJnfOTjVkzRtnZ1IQfCVP6BxSDhDQ1J5YSGy0pEbtjbEijklnCDgp4+rISF09dZrsgesA
jxZnNM+pw03PLdb+wvGf+Y3AtZ8RZGsNqzgFlUh5yy/z2YjBAqX8wUlcudggginQ5vqNWWbZpY8i
4NeuTcQ43cZgfJcsiT9IhhU7iNQHKWOtRTAbZfAGQm9ZDLRjlOGWSzAVnOKOnyNN3q4NbGMxh9sy
rucwo+uQOl11WgcrOgkosY5BkUElxvvZoVzELfgneANNaPyCgflu+3FvRA2hmNEEfgqOx9iMHSFz
lcQDWQj6El0xro8g+uTeH7GvLPXIEZK6M1prDFjt3gSMb7gfPaf44Roe1XEFBatwhm9sWqsPk6vY
WWW73IxdNux64rvPZoLWAreTX0JqfIWZrIesntdjNsmRVnLiFI2Y3Q/aJMZVpZeUaPGlb2dSNETb
vCJ7s3rzGWzbTOqYQ9vWmywIDOQ2RuTT7WiYTvjnVaSffOOmqx7UKKNTVRZ3puU1Wup2mXKIBi2J
20DUcGmYmQ9dBi6Y9NnvGxobmSZhIvBimfdDS8Yjtef7jkSZvkkEDIx89aSGTAIz7GDZb4vwHK5t
xR/Qbunirm6aXHDdrtKtaT0ubKRHs2H/sgK7CUtHNQcsO/Q2qPiqCuunSbBuS3EN0DfX9nc+2bLB
v+/LifrVxL9PdHhiqO23ya5/9130jnT4ESTZ0wLbtMI9sSlb62C6xqGJAgE7l89lUtELWZlUHfaF
w0Qcw5WCI22VEaPQSkKEJgOKSVFjcMn8qkRCHYyI+oubZU92QDJGr8T3ceAnOyeK7nmvsQDgSt+t
HpmzGTL9efTb8m5qCPAR7yp3XW5e/JbSrQw25TU2bt2qHQ9+lhdvgHwtlITkyenVGvaYfa5ArX8y
RWZEMOvPPOrKc+3zjq8zoOWU2Uhu+3MdShUzJojggubnPUSR6i7DcMPvYnMoVlJwirw3lw8uIyPs
hts//5LqUzmy+2XSx3NHn9EH7umLPqw3RPu+U5cIDLk1qzPlvbDvc0e8ZPoob+jzfKMP9Zz6DwOX
e0pz+S7OZn1jLF1MYOYel0N751UxvwYmpYC1NgEE2g4Q4yE5WNoi0GuzAFCZBB0PA0GhrQQ8r37k
2lzgPvkwWSttOVi0+UBoG0KrDQnKYGDGoCBwKtjashBbkx/SV1fDpZP91i4YRPoyuzOSurhPUv4S
t91h0UaIXlsifG2OSFYpjk1sFiijjreh4G8+tjPYuSrC5yO0xaLXZotK2y766Jrhwqg4Xz//+RdU
Tgwa2qhBAPk2Jl57wekG51/bOQx8HQSY7ac//xLg+RjxftTaBAKQ3jsv2hiian4eGEVyHCNAYdR1
0CYS73bWlpJCm0ssbTMR+E2UNp4k2oICez7eV7hSDG1PoS6M08eCZcX607yibSyZNrQAwRW7KJ0v
tlx+Z5aR/TCK8t2tPL6hBq2Lsl+qN+x5rCsyC/uZBdEZfKAybKShV9dfkTuVx9isKKHl/7a3cN60
2oJDbcdr12LKMbQ9Z2KZsrRhx8a5k6LKkw7EzJPj6olt7D2gPX5a+H1c+l61/QfE3KfQhiCW1t8c
XPYW8iDbjI3MaX/MeIioEYiwzQUHE3fRZGIzCrThyMZ55GoLksKLZGhTkqXtSZk2KtU4lqS2LsEd
TKjgws6ktLHJUr+ihZ9IrX6Y2vhk4oASq4eWRCU1e6kOTfppA1VJ/6di6db9FNicB1vjwnaG5cb7
dPMjvTE/LC8oT2Kh3IyKwW3htuMuV6XHSMpQoI+8dHbQ3B488atWh4a2CIxN+1w6ABJspD26t7p7
h75g4dI1M/a0CAlRBge8it80ipJBDNYwRyaIzIGigua3VXjhCA+U1xshyL54yF0+C0quD4KapQ10
EgozMD0tLlQjVOga+OV2mBs+5vlbZPaUWkGBTk3zoVmXgldqbu3zmh05dwGWiwqGaZ5UrBpypB2r
giJsc5rYxgPY+ZiinE1tJXfJoJvg+Vta3HLj8iSHo5rycoMqMxuujQyKSCOWX02zGC8OFIkEGGM2
WbtocaDdJf1zigF0if3+6ED6yTKXOyI2g1k6p3gwqGaSw5NPNzu8GuN7cP3qeaqzZjOswdkebFBC
Y7XrVfUWV51464GaDhzGT573Y2TioPoipX1B/lJyj+UTIT3FD6nK27pDv5qaJd9mLJGbrCwuhDVx
P+rmZlG2Bx6XJkF+oFfN0vbnmBe3UWX1acZg0NLxuPNTuzrDf3Ay1ifboNQhqQI+WAsNiZAYQ8tN
7fu0oNVjwSwZs2tDvN1PM4ymDAeiUX6biTPfOxS83kun+Y4b6R7qZJpRXPlpKMc+ICFq+ZaTdCHe
jcV/XHJj+VnVycdQpzhTA+L8xTANt50PXbKk+5MnYX1T2mS50Iku4LLZgzVubhnsGTFt6jckii+9
DeclisbbVclfnJ1eGXPTjZNWLu9qg1ecClC0RyREoICfTGPcvaribcnsNMw0ZcOc0k+3HMD2LP1b
LAPnsuREnFuYhgw+HboVa+viTafAvF18Jkpyz5zc+YDtutgxtzPa6G4dPBEKGwBU1dLFVhcsicpF
x5GpSo6NgMbaNSYhsqLb0VM1vHT06NLSAoZQGcWBukbGhqBw703v1XXG4Q6sXbyHp2rslPvNbaa8
GmmDqXEYee6voG9dn04DHjHVAV9nfStE++FH0w9i2tGLK/wdjX0iGfNrTHvaTorkxv8SaweIOYi7
B1sgWXe96p6mUX3QH1QcM0DoIeZbZ2MsARgmGcnQ7jvgNEhNN5NoHj1jqn6MC7DKwmQMy2PS+Msy
PPHJKfdVAoej6YuboDK8E6CKH8XUBjt/FPEeKox9x6WyHU2itVJ6R3lOB8GkHBW4Amar2rek2XIi
oVtznmxm4agOfQgH9WJPt+uuIUR8iCIqraTbn12TetKIS8lpSXo6QQtgLVgqv6LRFTBDq9CfsEu7
Vq4eomr1tt6ikpNjiPzK2vM11KBY4pTRZtQvztp6HmSaXsXkX+smtKlIOFC/ExxyhLqDWXEhHWVz
6mN1Mo3qfeD3cstSWIZBO92PNZNaGXHGazliWhHQI/71rlHCJvezx8St5l3KGLBLlgmUXjwI7ssC
2bICjkEZChluWoFU0G19v4RHOr1bdaIOjdX/MCTmHhGtdEwybqj5WaZ2HDrOTPq8m7x97GXPTlw+
qsWEmCbH7j4HMDZqWGsjhy9e0SVjKp5V6hbmCmRPyw8CWXjcsqqwBfjLjRlwB53K9MeQpN+2xOsd
a7KqmRPfbvgNjK/OMjzHfjZvVim/+8T8boElDWjWG867dGJ0NAe5fImoIxYVxbRsPcxFve8cd9mX
68IJWx55txogXdyT5VbT1o+y4Gj73L/BWNGmVmNX6Xn7q0sVzXhs3OTNtznh2ykdlISGKcPj+Tc0
V+W4cUjEtGJYCS4U6CWUEVq/J5OaxHVUD6137CJnOtX0lmzmVFQo++2j2fPqxeHg75WAa1L4Z1U4
/hm0/VIV8Q3jMbuQciG9Um5sxr0ZRtlY3nYm3QhJHqtd0VynMci/C11TWrmAu1IhmIpY8W9jCZHb
i7LpqU+MG3AZxmYw7Pinyyt+ct1yR+mLH0Zdrs4Zv/rh5KXog4yC/Yb65l/8UAwu4K0Dmi92WEo1
9gmNveToZhoUb04cNG+zmLqIiWbtA03fDyWeLyT+g1tGy+O/ZaH/nSxkI+H890np/+j+2en5n5qQ
/rv+0oR8+QcXcJMYdOAJVmpNGf2bJoRcJBwLl+efso/pWP9XExJ/4BL0XNyeZiBsGnL/Lgr5f5CI
1nKRGVCmadnBvyQK4frga/svAFKBz9TBGeL5fCWuq7Ph/2j1bGcqCWfbqUNB9cq1re9bx4QtZlb+
tQ3Sa+q1AY+Evt1VFqYyCz/+0ZqcAvYO4DKKooNzkEfBeWzmdVe0fr3hnaAABhT+zmaivIKmbq5/
/qc//5IXZCQcTpzbGKMTrdtLAVs5HTi+5OnBErIJC8k67I7uUyy8OzvmsF5g/jPi9rbMqZyKufpv
F2dJf6YdgEjLt1/RMSBgdPJGmDyZ3boUXLmJC0DRup9ju7tyHYTzg0qxiQkr0CUWh0UDMC2wxuIK
i74Ps0ZPSxHs4L7ALW938WtPEYXdZDTb48/yGtDrToUTJOkNyoWTFKyX1T+6awf9ypPGrVlF3zXN
TfuUWSyvMrDuAhMadi3O+X2Ktu/AyfzIa9e7k4H35TBg70fAF4bHGX5F6uey8uZ6Bit3Ul5jZxnD
tKUONq6M127kShgY9bMpGlwogqPNtJpfaUp5KTsuVxoAJVCWnmfKuFCSgZd1oFxOfd9Xe6OH7UnC
wztHsBw65YxYLM3yQeVUpgNpvhmVkseZevZsTOy9idlms/rprR3Ft3IYKSAJ5i+qXJInpCNSMFO/
V4raQVXt6mnNbtKydLeNfBCFwvGw5Le1bBDpugS+URI/FMYcXEfZhtg/KlSilWLE1aUez14vRerg
VPeKO7txflr1sXO7bIdLSg44A3uLhkPyT/1d5kYdXyU4DsbZ2HaagzEv1Rav1onlHg9AauJIphHG
X/Z8BGC2gBsv6THB5yF/e4+kkVzIHZC1KrG85WY+hhUWiW1d2DuKcd6oF9w7XXqb4ntBjqFSQYJc
pc3+NaBoofNUxyYy7+3cxG9cVk/dshLdcbE2u+V8TOfuyhx9GIf6wyjwq4zr/dS3Ey8ETD2RMumB
9n4akQW3LSmZosbyuSlmNiB6MplZqb/GDcofw2pe6VH1N83wewFfUrziBn+sE4GrZPb3Tb7SUYyW
M9E8s+kYhqKG83YqL9YYn4qM3jqrzi5O0L6VeQeL1Eb7pKD1g56VY7diOYLr+Dv3x3PUSKwSRknV
r8c0ikbmb11mtKgwttLhit6v8zM9cE/FwlcJa01rf/xeicg+wxJId2VN5EIt4PuAGjEGeschnYfD
SlvWFl7n15gYGE4JtJnUp9cTi/hsd+BlqVJhSqRQtaN5sFra3ULrehRDPYod7h58X5J8KI/U0yfc
BhlxbtMa26MXOTD7S07FatpBIv5IO3riB/1YqCofFRS/AeQEj4IELIgFoPysMgX2D0y0Y67C3X4Z
sD7WKc6jOXvyfYbrvtPFiGqF/AJ1PWhAM/QC4c3RkFQJkJlIhXP2ZANL2T0Shd9JN36xCvNGcW3d
rB2+6M4frhFQIGGiL66UC1h4twxo7/ysrPdSwD8eD0FLNAoyxasLszese3vfSF8Cl1PWvq/lrSjF
fJwNrDcJyrvJ5XGLEvIwN+z0hfOSZ0Ce2rUjklckb2nJOg2Oa6WtkBpYOoW6mt5ibKCM5/rAlnwZ
TC07upRmTAuJFWbioVDAw9x4r4YcwxXKK88VNsKO8yUk0yfYznsFA/ZEuZzNxxbfko+zO+3Tt7EH
KCgcE70lE8cxyx5LhJTTwkBIr+wKAaNHfJSQwTphh12Egji0kGtWQg5XsWDfYuiMaHP3PPg/5Vjy
pUYRnU0KtpJZg+DPPlyPGoUso4IyzsKkA7aekV7ULwHMOu/tBLR9Xb4mi7KLiJPjxpfrKZpakPkp
DTnL4IEYLkKOo5G33NP7A9uiboI99v97CjsrmmVm+rGb9ADJ84uE0A/KsrxSubdzxTOzAZWMfm21
u9mv750ywmveBAeZ07w7NuV3bvHrmiiHY2nq8nmhUQYuqDrQm9ls3WbcJ7zBcOhgBV8NujRKh4pE
J+mbbUFPALWVPAklpl2/mXemLrsJGj7paztug7rd9ykmVSNZn8d6tLaeSeVVAI0E3ZP+HnxvwJAO
9UsRVAN+hlnwYMCxNnsXNyHbYBZ0343tgeReTkGJNyKk0EEXO7aeQid8YQ3WRf+5jT+NZPlhq7oN
1WC+SAtHwsiAmUCOG/JrpdyMP2v+Zves+8G3hw4XJQaWzzLoN415tLwbohW3syNulmT5snWBoGMs
52HOwI3qDoqktB6SwMDs29zbyM8cn3Z2qR6N0XuvjeKpn8VdoCb8G4QRrSrBJiTpAe8y/rCZN723
haR8CPr2Gt+McawwLb+0NE9msLsuRYT3os6ASheJ/diKiB+lONjZNEB0o+o6YnCoR37NLfx66DP8
q4T1tirtYfPdL3bqLEwd6R2onqGBtfT9k+ggpZt9NDWgnMQRUbi7m9MUYitbf1a53rbxa/8mKynD
malgL/huJNaNKVKkm360DwLuOUHMghsWmN8h9nHk1CsejIW6Atz5W+7RXC16y6ASgyOXCm5551lH
yRWORGaz3npKlmiGqngMDPeF6Syjj9YqXmQzBFvg0+qyBty2snkd+B7L7nMO8PzVUTk8LCzZYAk9
igwq73lUvXzqh8Q9JMyg28lQuyqf1CfgnTG0iQudqkwh6QlWlk7mLwtb29FK0psa1syGR3/2GmtN
PDNgw6+C9gYucd1H1hbr7YyRUihp7Hh5lRu3Gy40Bjrc+ddjF4Cza/2+uRhJ9Wud22FjWIhLwa6Z
zG1LmyMBPH7fRYK5qIYlvMlxgm/bCa1sRH0yS/+rX+yTmOpLMEOjmajetepvmkFgStXs3+vXDO1r
ywYVTpwiz0naviv6ELmzQih1mEpyRiFeqGRuIZGTiyJiOjXHoR+KK73smOgMb9mlUL8O04hTLUid
h8CxOFIEIPSx+mLXWub5edlKc5BhVJnRcaQrb+vWrc/QaT4G3HT2Q1pfa2W3B1MU76Cp5NkYC6wu
Ub+fyuV9cUt72/nF/GSNHh4taVzSKKkvqz8fRl6Pl7aMkhAwqAqHJE6pTPewjjm0XHb+HPq9sJ6l
gamoWXrw1f3g7iOz4bLKogk7Dp2RAyym/Iqbie9cwALx4TN94+iPhQkTz8amnHgPc05zCm1ayQE3
Rsoe3QOtzPkGrQKpdsZ03C6FuCSM2lu3u0RttIA4tE+txJFmc4aK7RX3q7315/pBJgxeM56dY5KH
fDO2dlKbWJPkNZvm9zWm75tj5bXsqzuyKWqP7eXMFaqYRnoLnqh9nCkHUJQQGky1kJltN/garfoQ
TxS/J4IfZzFcFw8In9V1N2IQ/qZdlwsIVwJHnnpLOhTE/o62l3IHr/mmH/iGRDVccG5bvGAZfSCu
UoacFve1TkT4OAST9ok/XUmTGXaW9CHuoL81K5CkrGMObtNbnzPe2dJueVnI6zj7N7Oky6DIp3vB
SEZNCnbQ1h9/mT09RfXMWj5W27oT36Jte77U4S2op4s9kJVuZwTsdv6yBgYRl/QDsDSeBtCBwyII
Hr16rJmILWPjl6jG0dq8mgklANJMNmMdIIvkeMYcO1oPTvo4m9UuN7GItWP8OafGc7EoXno5oR+B
+7sYf0JBxSMCH9yv3CMcxNCy8Lb3EB+nDG3bEepFZDTOpL727S7XRb5HKw6h1dUSgeBTbJjzvOEJ
EioH2t0wks6qsAQmznjJuLWEWVu9xoP2gq2h2yS0HS7ryLSZ/+xgTW/cwr4PiiREkDm6ccD/MvTG
fqmcdnsDo24/99UznWkXy7avDd6oZMExOtawjyu5zW0psXZlPqNEH0ZcBZjAefRMk3fNUQJjJzUZ
Plp+vNWM6KcOGOHLQ1RY3xaCVNvwpWMigyicYvUeOQTp2Na9B86UZ06L8u0UycZrlHcsHOoKUFfn
Y1Fwq0tRgDeiZ/Yz9kPAMK5/mmiaESajW7asp6mfnY0aByLg4/jm2I92hKtvCaiXA9UexpQ/YC6m
KVq5HcVSto5Oj2SLBW5512rPjRr2sc2Y2UVFKFP8r/0Zow9J/pbuHUaWVv/q2gzG3CcAFhDkCmpG
PVLGNOylMS/Cfotq+THysSg8G3bCeDAq94LbXXCnwzKa7tx2WTbCyPud9CrM4pnvbfK5vHTMx83M
Owwa6rQx4GeKJh1ui5wJGtJ6XRKbFNRfVDEPepmRo8BniPg/5J/SrE4ksKD9s0jj9KftTho/6oLz
4Qyqlx9NsS07aqpI83cRHVyOkYqNElayWZx4D3byVs2s3yLlPDjaz3FuWWdvaMO+5A/gcIUjOM9A
aghq46T9Thb9vqsXzA/ZxKAdVYCDB1xbiqeWl6sTY99yaT1mm5HeIZjHvH7VxoJPHmTCvdqpm4dE
q/qQlkjefuvWo3Rn0BzazEifi54LZGBus0mVoTKdQ4xBX/d3PVrsaV5lz+wn8eO8YtnAyODxZMyS
XdOUr0HJJ3Kpcn9P+dKLwj2rWDS0xetTd2z23RMuw+U0re+yx4wV9fnZDJavyjJfTCO2dqbHHSlh
26EX6Fwt9k0QRD8y4ykR9ouV2z9wi75qYMaZLS6M6fbYMnGzicxOewzgkjpNdl4xzfv66R0Uc8gz
Xu0oUfSOVAiQx6j2YzbdoSulx0pea4usHHVwZC6gKqRYc/nnDa89ExxmxjYsuvKU2Txa3IaLjt2w
lhhJcZlUc2zIPu7sNMM6R64knQr4E3vlRjRojt7X0C4fhVm+OJyDNkGCST3OxHc8Vx+rpllLZTc7
sKYFt9jRpvQFtCpWklBWUb4pGutSsBgdk8y5pU/HDDsZqHCc52vtsJTS9fK5DknA5cVcj8s68Imf
0pgmTE4fme/Q8PPvzqT/VWcS4uJ/r1ZuP/vP6rP7/kea4196JX/f3/XKABOalI6JW0La/+hho0qJ
fCG7qU2fW2DpLqW/PGz+H45LYYxp+mTFUTsdrGV/RdPdP6C38k9ib7E01tH2/xUTm+WY/Fv+i14Z
QKRASPU5YwoLdVT/7/9QmEQla52jqnZYHMDHQrU+lOiHgG+Gva1Uj3GISVio5BpN8g4/RLlPedfk
wQ+I2JUcF9j/K8oAE4O9cDVODeqVcVvxuLnvl+UyZflzceMZ632lUyZOVjM7uhePcs2+ALaP5GOu
xkcRR/Z2tj1UsC7YVWm5sSwumn7yoZR3LqV1t/j1a0RZwKLWrbS10VNku2ChYrTEzfoUzyijxu92
oL2MrzTZ+RFnbMPzrkrkAHl7womTxs7z2MdXQhBoCQISTx5fVNxzJU9K/1kMzOCcaGgXvuQBV3q3
o4uWu+6PPEk+kBQkHhEaCSmic7drjRxmlFzKyujX4nsf2Vp+EVMmSk/UTixVdEnnZN2WOcgVu5q+
iduZOgkLwLtefw5VTxtiwQnINfhC0j6Xe2p1Htu0OKaykXc8c/fL7LwZrcZTOxQWrA0o8L7c8RIu
r9y46auZ08NcWF8kxuQ2ULIKAyfdJgxCD563xVkA8hVrK4JOclZx+2IRkMIPgmeqnXjFK9+meaBX
n1BuscgO02099LSwNNGBb5p7l8WPcvW/QCqJcIiqXZaguAQMGzRMrLe9DaK+7F59/CQILsmpktFT
7dvciOe0PruVbPaL5nyiRyFlV/wbJqMOIzVQAt6vy95N2dyTBgPAYO9wPEkCZEN2tFXINwDPdWPs
vL5rdwFi23lOH1XTmL/JcL0UczUc20kjSioTanyHpL5kNxNy6xaLGPWqAQWnyRqd7bLAQR40/E4W
OfMy+Jo0sw6+b+E9LCkOJ5dGyStRMq7J3nNtWAxU0ouwGsfJ3TKmFvmQ/GREAZ3XcUCKermTZPtC
x1TuIVsbxIJisfeeHXpT+TP1qurYEyVz7fHAG/QD40N/4ReckdLC4Nw8BbECNZxGvNj8F5+xdTPa
g7H1xuRX9BGbPtKQh+mQEtt9OS/Pdg3/wZXuJ6ADc+uVjsavM4j1SfxWMQCDq5e7Wo3VvjbN0Ogj
SWuNZDlJUuAITUyjuj/HqBHkoVK40ztv5BztuTOTA+2AWOLQk8oFh6dtbZNWG8tI6G1WrvUbs4vd
fTDFZ1kYKAgGNQ19bwyhQGNJzFr3gCzMhRNq0bDiUE0WlxYPPl5MK0zBDv/9bN5PrrhLYoyZ9Vqb
x9SllZZmBrWI577kY7fQvhXGxXdd8pHEKT5crLL7ledDmBOeObUtq0OKW3bPqeW7Tzt2fMo4N8V4
5jHU7uM6+4XT90jucyJkZWIvMD9hVt041KLhx/O/bVH/YHWfYLLmgMqL6qFz2htOu5IF3pQjfbSS
S3yQ66+OEd3se91LFv0COUK4A6dlim0r4nBa4/ZgR1n869L8JlAYneei/MUd4NjHlhmSSqeiVNQP
MY/UUy3whSEznMXQP0ZR+dRbTrzzl6PK5oJaSGrTV2Jp3kK7UqwW7xwPnGIGmzwhAQyDow8bWCPo
UccEkKti2MbKIQo9/iSKr47QqL897Kub3nSHpx6WWLjGEoUcSeYQ1dYHcUjy75P9u7p39OSdmsTr
luhG+stpIWPNRoWqPzevQnn0CoDire2fhpndj/i+KEBQbmhR2sG+ReqgXOUDew7qMg6dCK3mTMqF
3xQcNjPN0Na7hbwX4rihmCuxEPRMHyFZxOfEQpNsp6beA1jHjNt2P6F0yxuTRoAN3tV9HK1Xy8nF
jSj6Yd8CZdiMg/ewGiSY19I8Gg2fMLov20tMKuHViOxvlw6p7dqwvDUMgdvCb0ToiTYG0D/T1MRa
zprGdxVGCLUhFFme573ZtdNpRL7lWzz7JKd03inKl6PXuvOJpM5TtSJue/GSMcumwU1FyptCENBF
63KMY8KjZM3HM/I8/AFb7aOyTsM4zZA96uHaRCaeg5pPg+r5cuv2CrKKfwBUC3+qu1295A2NVlh+
K6cCpFUBFUF2w92jfntZsImcSFKulzWhRb52N3Q5lhY/Sx5F7vv446QCuYYxx1A8P6fcPNorrONm
2EGooC3Ebel7wxFXJIEd1shiUGAmis6L4FlNaj27QUml2YLZN+62ckwNoCvmSzI5BmG+Ot9Gc2Rf
o94uXiwePVW9H33LfpNieJ/94XeP3hxONDLSK13R5TdPPGio68WqhWakZ87kz+lTz6GunkhNPZv6
DKmNnlYnxtZez6+unmRTRtpSz7YlQy5bC9OunntXBuBST8KJnokjPR2bek6G0fGRMDgH0PcBHOTk
Efv8Zfamj4Ehe9bTdtzuM4Zvi9+TKCP6gZBP9xIDuq8ndUeP7Hp2JznMU8urTkHfhbkS8P8a9Zrp
iT/m/dzqHaDR20At4eyxHUysCYHeF1L0cL0/tHqTqPVOIVguTJYMGkfOkqWj0dtHbLCHJHojaVhN
qM5S54RlxWZpIZv4QjI0gFPojg464XJOWXH6iONKH/jmbu2XF6p4vgzWIVaiCuDFO1TD5TR0T2tX
vlPH9DnrPWpmoQrGieik9PY5t+YN9stXclPxLokq3c2iBRFWM1/vaDbLGly+R7VqZ3tnH5Axy7BN
MVK59c/Ki59HvfH5rH6l3gFrqmH0Tujo7VD+uSeyMKaezT0hmYad5fYPrOBV5sz0yYynpkNBwi+8
ycErbmFPaBp3txyKSN1Tef0eo8xnemtdW245fTyPuE6bULW9xcnseTLajP6TdOEt7d2urMGz3odd
vRn3ekf2B/NcFtlzp7fnGG7jrmGhBmP0Y2HB9vGjbGlAxmxblSeg9p8SdeE0S857q2ODsWNV58BB
enYgYuHlxylyelweU5jECO1F3RFJYOUvWP2HxvYQEQgMTqnRUdzN01EiFQRaMwD2QOXmJVHDwfN4
o/Hz5SX8kUA304oDPrduYwrw5z1yRI8s4Wh9Ag+Mscm0ZtEhXvAdejBP8+BYG9XwZkwQOVrEDg/R
I0D8cMyJh+3o6V9ozDtFwAwSG1GGtortnVXx/7B3HsmRa1ma3kpbzZEGLQY1cS3odKfTKScwigjI
Cy0usKdeRW+sv8vM7PcyS6T1vCa0iGCQdAJw4JxfLgyFpJjm1U9IalEIy6iwFh3QRYJRKAymAoyR
LgWYJHoojIZ+QGsBy5lRmpzInVBYjqtQHfLs4K01egxchflgJL2g48K/r/CgXCFDjcKITMAiDdBI
KvQoBkYqgJP6jkK+WCFMOVATp8a5Y4gFmQCG8oGjGoVL6dgLoOb8pQxU9J4hzjUglgmYBXhx7ER+
K8N8s2beqJeaQr4chYF1gGEBoJgDONYqlEwDLrMUbmYDqwI+rqi9y5cZ0BrlVTzTANtihbr1wG/U
Bku6u/MVfCl/oBYD6s3q0IylIOTDqzWNdzVwpq9wPRuAb1RIXwfkZyrsLwuzFaLhHZYwqCbgQaIw
PjXgQh3YUCj8cAJIJLv+gxQuknto0kmtB6+zZjqsVd+0RLQqKfIyFC6pAVA6Cqk0AondIEJmKW33
SrnWyohzVJopmktTYZ2N/GoU9ikSzLKZ0R1NBYsqfFSdzdkUpA/MK90Hv2qAUimQpLpToatV3l3y
saE71rZPIQCsqZBYT2GyHeCsCoYsFVqr1eC2JQCuLi+5pSxzALuJQngx4flpSrMlAKbX4BYN+xi/
zUwb9c+lC1BMKodYj+2ZuWtTdf1L2EhtRWjY0VcYswnYPCvUeVT4s6UQmZmqeaIZDADqLI22rqVt
Kp5Ry8Cv5cYTjwJIG4ozA+COFdJdAHn76C0Q8jKgAoabgOJWDDruAJPjsJkUak6bTMjkJR7ckSkV
YJ3xmmsUqN0GcqffbFo5zZGmF4KDFCqP4nSpaS04vULsLYXd15aFei0f4q2hYUx3NfOhnUZa6vxI
X3r6pO08HVLSg445VpBnRK7A2lIVOviVu4RIAjDXKntjJHm04zJUKr/euBU82GSsdQe0mjbhofAR
eD9GzOBwFINiK3Roi1qVx0xleIx1g35J3Rkfkywxl57NdVnb7QZn4lp6TXDQ+/SVdrGaqjNx50PI
oo2brrBa7hKL5MDm2IY7Jy6DFd8nyeUtnIkUrRT/EigmJlCcDB6yZapYGkvxNbFibnrF4YSKzQGi
8ImMq3ZCMT0sNxZtoB+u4oAkZFCiSCHFDnXQRJPii6z5y4RIT03yd0sIpdG756LGeAHRpMeIDSGe
UHCD90NF5YqTqhQ75SueKlSMVaO4qxoSy4DMisyjrritKCm+G8V2tYr3iiHAXMWEOVBikQY3Vnhp
tEE2jzUK3qx9lzI6VYpNk4pX830VZNBl8Zqlu9tUNqKmgeJY4AY+VN3kbSc50nU44Srozd8lyg0d
DdXD6FfmXrckP2iu7q26v9oGwtveLt7HuTmXtIg+RsoZYLaptrIcanyKon5Iw667Fi2kkj9Pdy6L
k/CSO6sYHnt6lLeDA0MpKkrO0imP9ohaX+uxcd/LTKeMDZbCdh+50QtoaW7ovbkfPJj4Mu0OTDl3
hUjsWxbe6CRM3q3yiteuotaoMN4atSIkibmrXKmqMWSzTqoee5t6cTytim1u1vk2jittxS4WPxkU
+u6lS85Epf5aYhXxyj48pOU4beoMVsyoLEtVZfjcqIbwOYwZzCyTpr6EsdGr7QKSqbgrpshizxsl
DjMeHulz6bOi0wOcrX2062ZTElFctptgLpN9TprychxMimCj8AD77Wxli4aBTJBoNZsmAbhQDvvA
HuzTpHmLH19E3eRvcTXBhJt+i/IdVYBZlN2hFg4hXQ437uy7HJvssdBse9s7uPEslECNKdLbXLOV
sc5NPIcqbn5Gmz9D3sEb+eVrrHsWKqLyYBT4diqDG7RbZu0l7Tv0KQ3tQhMrQQ5msdWJ2gtxl3wP
1PfC1e1lEpVA8GTrarVDxGw+ui9OSkRMvM68Tr4WwdwuJYbLnauXG2OYprPWa6/4YNpVAp9MR20z
H5CMy7uByLLNODFeya6dl1Y/pxef039he3ji8v2uh/7V1e8N+lUpUQkI5R2yp/auEsTKeIJCrsyj
1lo2X2kRPKaeYxMhHXwXyuwABJWtFfHdVvazn4TdOSFixI6IJp2D8a6w2IUKmoQZ6y+ydw6lp5tL
E5X9IjOL30y63U4ndmIU6TKaClwMluetysLH95DFv/x41TlBfJrY2vKaNLDGRTlQvrWDSU1URbDe
5CQno65+2/4De6xBTo7s1wPE6KFvTJ9XBb9jlhMyfMPjiYSCm0imVSW1nEL2cSQMl9tDUJh0HALm
RU2PaTuLjmUOpWnitFiICMkfN08lfxfr2rN/C0ljlmuZLL4T0SPQgkOeUxZpo3HsQKfSvj3IKRcb
Q9DkR/njxxSSqZQULc71JL7L+4m06r4/2RSokzJRatgtnfj08yGz5ic7neTemsksEqP/KGXxjS0q
3o+MPQRfFa+zRYs06yHilZLftmHYXXmj1Rz8hIxNs+wIa4xQ/XGligXkSLAzfdoVa21+4bfpDiUJ
TTzSDcnDEgFlYVOCNmtxe5i2jiTlySF7cGWIDO431JZzS7Rz1oKntMyPwto1nUBhVgVH1U2cWEhd
8BsfEVcMtfukDxOjTfrAs+A5Z3GhE6onYCjVR3/XVCjxNIWUIoT3mWtcZAGBs28T/3uyrAM30l82
4Y6O7SrSaRUMJq28k7aeo+hd56GsF90ruS5szvrwNKHT9ntwcT1mU6pwS9HuGttLQvWI9grS9cxv
WWPjN3xYIaN1X+oPO4pe2gK6hRMKRfdLNjbO29E/6ZoTEU4W74gG32hkHhghlwPKsjsjJvNv1wm+
YZUA17KJKltFTLGjuSn5UtSj6r5kHRNSU6k6RGQ4iWKlheLLD+kmKgkqE8haebCv/4cN+Vfa7QB+
wPb/W0f/osz/z/8ePv6p2upvX/Z3P7/1F5TZdkBIne8Elqqv+rt0G2s+bh9Ppfh6pol2+v9RIYb+
F5feKj+weAxhOlAEyt+oEFTdOkpwVN2+ZcOWEALw9xKuCw24UVm0//T3/1X04gJS0bX//m8eGvB/
IEI810AzzgLn+55juvY/2fnbya/ob2JidlprlbOrtj1KrK7R19Euic0VBoozHvKTE8pt6PovBJAf
kSBvXbu6Zqa+yOuntB/uByxhZsIybXkvZpweU9o4WXiOg5tdMUTcTEtc1efBH29BKxn0iEcqu63p
MobHJMdF1V2U0xpAZl6THaokO4WFtemTfWD1JxDwhdOIky2zazOj0Y6p9cy6j8Qorxrh/gM5eMCj
Zhq9NphYcSm/s4Gd+5zSQllsoSb2Znw/aNpNXBhRDk4l9pnp3DwnABqOb6lgrJ+Hs9sSQQaC/05O
6W2IEdXZ3kG6yvEfXYiGnbLu9Cfy7G/n48/H31AZyH89Tfvvf/83x1HHn84zm3MM80XB2D8SUU47
hS7GWLEeCLAMkf/G+iWgG7GsaRQc6G2INj0GPyflwZK2p9mINnpf7rUGc3GHLUnXiGRMcZT9q1dm
Yxz4D68s4AbI5cbr0gP1+T9RZH3tU9jelmIdp/rR8T5E18IIk1BWKHSyl91V6P2vqAG0a+bvCP8J
Ve5XNNRs5zW39mQmo6DZZzmL51SfQHgQk2OXi7n340oyAI/nzGa50reYkXm+98VTEfNrmuY59pJN
bFT7yYk3IFaokYq9ZkjuoHLYx7Xkf0/lU9x4Z7PLIUbs8784LY7/H94YnkMUrKUa6Ty8Sf/869fe
5GFfKO0VNW7H0CVMqcLDR36Rs3OrFs83/jAya8nyox13nVCCUeBGXzuklEnLfiqq5mB5vUQ2EbRH
4JH0sYyb12YgGoKoUzi4LvVPruaSVjyju9ADL/kw44C+eCOeL5UUwym3UT/9fIVVNqhNTcIexMxy
hdtiNakv6BpUkkblPudx6+9Q1RLVF6TxitgDRBlQ/ItWu0/MYNgj/62U17BRrkMXFo7cOkFiZ9i/
jMLQdiCQH4MYKRZJvGTV4WWOGpyMIZbGPjDFJrOiAmszfkeEOvZJVx5IJuBnHVOk6Yz3bW7zjrb9
49SAuNYgAOQhF2B6tlHi4A6Ppujd+6avTz1qOJQ3VNM6ttPd61qpryUCeOI90/ck6ufP2fSvcfXm
Nv100MlZ3POw3ZbCzAEZcXzGFd7PeGx/zcoSqotkuvhYQi0i7ljq0c+zPeIfnTGSpspRaipv6aBc
pswVwTLBeBqGWg/3BgsKIuEpb2pj4lKdsKvCrZSoYiMcdzhZ0WbDz0nlblU+V085Xg2srxn3tkx5
YUfliq2UP1bD+lErx2yAdVYGjMHBN7mDSJRrskiKdyeOqn2WsXtZtvfiE+rVE0+KZ4P9L2dZGcD+
ZF6UtzlPfrsS5oI15TEaSAALWmc/OOzm1uDsPEIUpHIAu7O5IgvpZlKusrKkuQ6MeFVTqroMm4pX
MXwPoO1izuZ7Hc8+IeZBLAFNmhDu9wv4fFxlxhkHkdhiZTOI9ZiBshETdlm2DetLIuCETB9qy++q
Szk6x1rjverp0KT1F45vn4TR6jKNzatJbOjI9yvnhMBv92pp8neRbmr8nNjiv7QkYK1sJ7HLbHqx
o+YxJGx3HTbNxtSGBvs40ndtiM+dl9rE4M0HbKzgPwLFkk3WEmyDzkq3t3zyCqa0zFfu6L0EozYv
UycaMczCqXIhYTuszHtQ4p1tTsWhN98TOz9x0hEwlpL0TeH6q8EkQaPUJLmGVkZ7vY3bMKr4BgWc
0wDovEhaZOCoo7xZL7fFJDKGLecdZ/CbHWnf3HeXljl+EouKiYlDHutWtfF0oHSSW9xBlku6Ud5d
zXtOOljR5lboxGFEbeAu40l76FzujlTakt5kRsCNJolQPo6fpZAplHn8AB6pYdLDRc54LckoqVnI
7Sw5h3Fa7uYZJ5AjvC3JwzvdEPUF1mxehF10qVr041GE4VwnZ2Y1Oh6Ay3bMnPoO/REdLHa4M1RE
i13DvbeVdYrMgBCQCnK9Sc21XmhPAWm1sjXuRD48IuMwiHPJ9pAvJxJWalLG3V99yXM7zGucEe3S
6/Rsq8z7I5IetjkH4kvkUDFYTwMtXo96/hUW7s1heyzyeeWnkr035bJwspurp9+J0W3hgJaRP7xm
k3PslffD1beuIck3FAHZpEiGB6T5c/GsSyJpCYVc6418EmSsl/Fej1FcQa5N5nz2y7I4uo78hSxl
lWQVO5XIru1I9tVgfFiDvWwd3KEldmJae459KPDH4BuOnQ79nh/yA9LNNMfcttrhCdZmVFR7tMfZ
vg37uymxXsqGnIs+ZlpBXmcx86eecWwhJyJ2gMSLiIE3WIB8c90PJ10hY8LIrr0GONFG7r7vmlMb
icewyG5+1N1iPUjvzcprNtpYHACtb0npX2zMFGCjCcAnFfQZvTt2ycY5VRPwb0plcU94JwVL6JYJ
zB67cRURvD4ZIcUmjnbSibhhYRf7maA8UZ9kd0ln85wcGJBozPaaExLEeW0IGzqIHSIhqbOcP3Sv
ZBXWLyL+nlsEpcVQ1GtbA+AMxurNyPtsyTBzxmlMcmj3mDuvuetSLJ+Gax8fQD+ThcMsuXTJCSFS
KACAH71DkNXfjeZ8sd2QV+QamzKsp33Lz0rggOgruavSat3YPWWqNcnEY2xfzUbxWuEhlO4jtFT/
5rtU/3KVV7b01n6m2cuwXumJc50mLC0uN2NcEd1+HklojjlItJ+Doc9fvVYzKBKWJhs8FuNI2p6x
MXvWtp5uhWWkxzvKiHgThjnLlM+vSr5HIp/jIn7ycyrbp5nbZtXb1UITEEImOvQFBpx5YUMPxtH0
kIeqNXvI9yHelN0EhQ+BAy00sPaBxANp1cQpjWnwbSSCYoJhPVrh8yDz56GcnxBS4no3rrQAPEtB
lqMGD7zUeLPIrkHz6LZ7ckrPtqf2YIkMZMCdiDbCqhDxsrt6TYFd2gPF07ggWNMjP3usY3j/H+d4
r3MX49y4Fr9exBslmYs30uxoCnBTFNPGqRpKe5PioVx06LwX85T1y3EMv9G+0p+UYK2KpgztEzkh
pCJxS+ww1PS9swj7nJimpKeOPSG6TogtaMAloYxnr5XOLSb0C5ksiqqhdxciQEzQtvUrlO974fvG
XVlMW/It9hNF0ttsDJmHyKtcZQR/jiMl1GreZTmrFkM3iPsMXw8CZB9TemOT0oEf3puNR7fvxsVU
95+RxhosuwMIPh4gdbNV6mphyHqtG7m3SGbAktF6JVrLWfQBB2NuMywdoCQVZqY0Fw9/Td5xZher
YJat5goxVRHOrO7Gd+/kVxY7sZn8yTo13HE2re0cLU27jqGzLWK33I21jz7MCruVHdYDubGfnbRe
Uf2oK5rsktCmNwM/zaLOEEEgcSv3swGRH3OrPoLznLtWv8YlYS5mJ1dW/0K4BUmF08kjPWmeRHsU
Td1vjLa+DPqwGt22uaM7fhWPEW1hKaJXbWxDfFzZdraS+mogvnQMGW9kIu47oYHA5FeKMKxD0UfP
gaX5qKvO2O1bwBv4URgHZBVziGPBaT6D0uHNXvjkLMUcY9ExYbjEr3AeFg1ZbpvORdiENWi4dJVH
/gQdbiryEZin3jZjXN0H5a50WvJ08rb+KMFP8mlrRGPxnacOb0nc7cNscVuO87VfOhtPk5da3Rv1
WdxdKDQJiSxMjaVL1pHoV2Xc6m+NW30FNm9HmeWnRK8altNVXPnlshcpESKwE4YQBIJPowujlYDw
WdEbr8jH6ePEWw1AlkoU+M2MDEtdDMGXFxUAqLYW7Z0wTrYRuG/c2v0qVuVxgGDeQz0ZzQm/Pf6M
TZJo8d3PB0aQEMVD4h0yvBZrj4mOVbe3ViTiF+vKl79LJx/vIlYDmtwHsprncTmr/FZNcNts8idT
BqRL9/51dhCqxTC7iIhIlRnewpEmhkDxycY7UaI3TKLZcjSHN8sUh7Zsz+7orDSun6GYzvnYn4MZ
F9E42Qh9aKXn4NPJUO7bjvhVM7/qPTnTOAAeGMKKxUdjkrw0HT05IUxTcSKRHcM6wQwPTpYjyCMs
C/1cVZLEb2TZk+l1p7BJ8R8RBddWHxFKvYVrpteGN/rsHHmnXutenMh3u45aexJpsQ/46sVsMKFp
cheX4tEfxWkezRsj7iexO2uLEXNBanGkGgVIY2exR3IpaBWwxE5BBonAbAM0H3r+zWhgvUYhvsVb
OjORxrH7K6m8z8bw8g2RLanF7JqS27G409v0OtfAfZUmKEXEBbvA5fpgU7yBF9y5qW832emxDjcN
XvQk5BAJSjtYTaO2+RYxTrVEIF02UCsyyiAc2LRTffjBRnxjOYUDuqiK3XWDAuSmeRE3qGBcshvt
JWuTwTO8bpsTrQ9rbD5XtvN3wxtvanxs9YZ2m2gTmuKY0eTdBnCLED0s+EP5oRUGK0+45kGw7qf6
quAWT6bwZHgBMOd4PWQ/mIpOTGvfFMcQ22kyIL3gwYAD6ThgSO87/aRwgMKMsI5ErwbmTSnjY9yW
+xRU15VragNW7FG0HJT7ygrW6syR70YnABaZTsnVDP2ozhQD8UYdhUF+dNVvxpCXDkv57Ce0Z4xb
9UpZj7/Anslfqncgy9BPM3seWbFEPg4NrURcEAo6+fkxkKWFeVFf3hr9qRYFlNV8JpKRCJ3pnAXt
Jg3QeRAOUjnVaY79904XR3VeQkd/mQE8iGDclqRxLxSWgOB/Mz/lFOSo6x/+46iwEbvT6RsMSAXn
W6QphpY0cNELKIdueOl6ugI5qhgEqaOTg4GoHYgeN1zHJaxzEZKBcVbHy5qra+MMuxR//+QGt8JI
vyc6mdS7yUIK4Hkn9WoKUZ4qo6dhigtKq6BGi3nndwfLfMAZthSpty7SeacBL/exoxL2EMvR3skr
1eTwUWNUoUwdWiHedFP2kU1IyHQLpAqozMaPuwiG4lMO45rN8AlA8MXXODwBtl1ROi9wkfuqyY9M
q+BhRCA0yeuc6WdugKtw4NDLdp+FXDAcu9bVHkj5IlueVSMKULc0ycgejETA1tJT1jf1jnygq1ku
9DR+m0Kkn4NzpoHuSGcNoU1aedKT4F2BT/gzwvYBKJH77ac6KjlHP8ua41+PM4eqC4D9cGabVOaU
IDMKy1GHzi6K0w8SVz90fvYC7H4il+KAZateZjE3XW1If8+E1qZz8eQHzXHqwLuc8ZuR6JyQC9GT
qSP04UTgEgRl6nuUl/h3mSrvDKtD6/q8o+cMp44Bb+xnTACU55ws7qXUnQQAKfLgppwZp/J5bpfq
Uho96kZgaiAFt7SVrQmfxFgPirum9mktfe0z9nh5CFSV0XlcVGOLiaVYDpnGgOpUn3NMgrSdf1St
2BPh/63QrGHkmKlD0tfZEURxjwD3SDPZjgxIhYF2M4mk0zqHZihzxA1us7d1ea3tRM2BazO316Jw
VixUOjnXuYVLaqF3MFCD574Tx/DS+PHVAvdS76VgAlAAcG25hKZGnhubCjWgRFOvmbjmvR9iH1O3
VLJVudF5e0s1ybglP1Z7UHeIoJ3uojTf+Xl7asv4Sb1fxwYLYp/lh2F4qsb83kAPnhf2i7pOhSY+
SBjbTsN47qacXquBlemlAYi0jG4zY7Gi24ZZWTa0j0ao8JdE5jvmzDBdu58eQgcqINdjaNzbFudt
bDFN2h3Gbye7QIaPkCPhSx53+r7gfrmqnSxY2HzNmRrOtzmd0nsb4QrcH0hZZGzqhGiuoS+He6k+
/PzVGqwt68pmplPtbKUyPE8WS/8UU22j9OgbBhF6vJJMX3flkwyz8p6aUO2ug8EXnT/e5wNx/DOl
lRSihvWZy5fuqkL7YhGAsc1F/OmTHeuSFY6dv9wTfgsFHM+0a4yS3FU+VFisCUsYns0OOSQR8mC1
sPwEORIgmPa/CjEcEsd/7lJbO01T1V2iKnyo2jg59D40ZlITfuk2ttgRFmGQcX0363nI0bDvrSqq
AX/IAmHu+KX5Oel8kdNyKXwEJFNdxmHmATC0yJgVno0cGEAuN5KTV3rBapQwdzQauBe3b5PNHJfj
MiTEH4UbCr+lh4WK6SIriUCKQYxgzJYR/5tX1Y4HHcW61jmPMUaOdaqXA5WZXku3rIMUW8sp3LRE
RNYERH3hMxAIAJQxmOwHvXa3eRRH56kztXvMg+A9RiyP4Jkzxb2Ov5DSEdvKLDqaGFB4eVTE0nIz
fhcDughD+sRkYglc2d58I99V39ZRblyb3ngSkidy7xIHOzXhzpQmtJ/ef012/oK1KknNn6RX597x
FECjUh/rWCCciojdjpxdqbVIdEnw7/uIYh2afJaGVm6GwKuWupO9Oa713avpo9V2lutHGHwhusOY
690JnRo1F+Is4jH7K27CLfGq7ZUWWuUkRvFkuGzQc1cetXbmsdWO8RotEWIiPL7ociaJBrQPnuOJ
EBSeIV9B7+A4CziByylIGM5a89Wde3LTdfqvJIZ9FiL7MJXFc19GcNJGttTz+FfmsVIZ5geIbEEo
L2KujD5ST0fvYCDsItVcm6N4h0GAXUp2K0qO0aD2FoKqNMROnT8lWrJszy2OL9TlZnjIu+rgwHX6
oLn6FO2sdCL1xt+5YsqPI+iOhgFmmDxrG+dTghdviDYfvT9MCLxmk8IYeNRZGRkFPscqmaAoGiS0
E9E674Wj7yOFbeuptAFWCVH3leXW6/rXqUc4ydsaS0J47yMxeHTkUK7aCPdBl3Z3Zminl5h0iJOW
jFubUBUk8wIFdho6d41AcqYjxyAMVBA4H+jLgpKbPdyLsUksav2Q9r7qlmOtZtIRTrJx6iMos9gw
yYmnecyjRUK7a/uJ8qzfFaierkntd8fOnd+1yIoy5ndJwPBMSoKfpcQX9cNNN7ChVdgq1tzkGANS
WCkeKt5eRsZvEVflaXAYNxAerPsinH7ghIPCFA5NY5PX0sqRGAdUAmGnH38+iKZdgpiRiWLFYk/I
rvasIZxZBNmz2dNU10cmKTxlOK5Jv+/ftbpHpl9yqQVWiituKgiiKyGUn0ZL5JfE9XyeNCPeD71z
d46bfuIEEfdzScej3vivqb4uSGncgcNNWBAxINcV2Zi9BfbttcGrk/jZVs6UTEWoysBswFx0QbR8
GNvryUruyUtsXkwWX6RSYbDFvVCRbKcJdm1amaOi03cy1IpVmtMtFWopMRmZ00NwoTzts6i6RH3S
7IBkWiCrVT8YLalBqXGvoUwerM9ekJqmTmiJ0yZOH3F0pzz7s/GuH7NobRjUBzR5ti7KmlJcwhXh
H4hL7vv7MMrzdWJaD13XXQxCwRfIxnF4mhNtcoExbHhmH8gfBp1ojARmi8a2pKQYJaqAlZq42BEM
xPgfPWVkwiBOIOGZ0BCyWrDCYm24Y/Hcei0jV4mAx5jkcx+1zKldfBjm8BSVMY5iDWy3uc80Fr5B
oywTOo9FATDfCHEClQTr+lSipblxINiY+RJeFKV/gbWB1AFjm9I7sh767J5H5lZrc2dNz2W47Prk
rSJxfOMTobKIltAoxIW2JQ2Qdrl0ZyTe1UDjNcLHL3T569wjbyMRzS+HQKTtiPxk4sijHg+sVY+d
obAC4HNH2iR36nSuYO2Y4gc6K4j5S0cD7UJI5J6+15L4raPgZvbQbxBfCOCC6oKOvsP/SA7+leTg
b0ZKOPj/2oB5+tVhZf1FY203KQr5j6/5u+DA+IvumKYOre/9WCz/1Ats/wU9pGVS8xv4JvoG2Oa/
mS/5jO55UL2oDdAWBM4fYXHGX1w7ICwOEtTjq/j4/6M4MBwXXcM/MMv8dMMhqsLmo4k2QvUG/4lZ
zj1UDbJOi1U55g84bc79TDZLre6IQxLXh58/Ne7w57/+Z//281/+sy/7498MXdmX/um7/vHpP77r
H//2x3f9+bckMdxlpcuPcDTepU5GlQzlBgEwzxBHR1U1oFttnfCU2tNS8wysdgMRRL7+7RPnwZSj
OwsxICxM/GEX1ogrEDQNl8okBKaAflnqM90oaUvL3Tzbr9hlEDKw4iwzTsiOezAq66iAi5kiOl/N
s9aKz65L10ExMtuRTUKOW33R8OLyxqcepw8qcm7q8NI44otuPDxI5Wegde+gNTcff9/SDvx8xclB
Rj/SwuqR+7Wg0phsiornct7GK2mAZAfcHZvqOFTxQ1VmA1maFhGWw/2IQJdsIfoapwg/IoRhr2Io
yqHcJrrzK9Ztf9UO85ExdoGKb0f9+m5onyan34W2K9GMJ9vOSt7yeoNa93GqSMmg0FHv5g9DYxsP
/Hd3AEhqDJIOCDmxY4obNMAhqORuFVRiWImBEsYuuRjCOGMHyxdoKC8EhaeMI0zY5cKoqwOOip2b
JjdZip33GAAWBaXtLhM2qGU98op9OyEpPTt7YXUqp+il8eIPGrOcBtGmfvaijEd13d0mvyMiCHnJ
0DtXKk/PON1umt9aEBjUFwWojKdibdc5QHJgo4/H0eCH9dosDOZK+yhojTUjyGvTId2k10j7TVrK
b7Qp+ojHfjP6+UGnSsrOw1MSwTjp1r7yWwe6x32v4OsWNAazy/oxAnyhL4PRJVmubE/K0mmnyJP5
bDao2GSpbaQKiCAL8Dmb5ZOZxNsem4hjedpusIJpUUbVlsF5aUv7jdNoOTbBSL25BPajdQDJ4EDi
+8/0HwanegRYDC1SLELUgVMUfkRDENAckG9Me65R0yXnzIjfQ+yIAaVdi6EYv/Fu36wUfrEpKAuy
spsVam81wXvaUO+H5EkLBL+zTWMoUVioa1qa+Yx2vBUTUn3HbO6NlPgXjxprb/ge+a08KrsjiedM
Vwp2pKArV2dZdMfqmqBnAr7JwMMDXJXCb/aeRTqgNQ53srB2iUlopKiOceg/OSUvcAqVFcBOKsSQ
9nFunWuPsMMX5BV2jv2ejEUPuElks6x3kCK/w2Y4mf30Il0S7KgdYbBILLyrEaayiOiYvmr2E/2T
pgj2dexyfmgSkjgSwhqbLlHgzfGVAqhTZrUqxwbhg01aC+JmYWKqwqln+cW9xQ8lgE4xOsY5iHWU
lPSI08ACTRD9QpD6FuZcs4x1N4+kptLlhNAXRIpunL/UJe2Jph/39xJp9CJQjcM1DknerRQIVQeS
Y1SAC2WcRbdktY0WTtxre5kBx8vmKADQFqHxYTApPkqu+wWZ27sm6ccV6Cl5aJ0DUq63RG6RRUMS
/5Kc2o0/eiguY/qf4pw4LlsffpueiTW2/HGS04c0EUSb1A+SsOaNtNNnQtKQwojkjBxmZ07+xY0q
ouzGV9N4TwL7y8nrY5HHmJ4rc2XK9Dst37KhBo7HndF2oflQD4RT5OUOxw0uptZP13lg/zK4CVZC
UQAROiO32Wp28Ww5F50VyI+wHtap+2ssRzI4YL28xrjDxJ4fu8w7Q95ivmn3feLKHQZyqC5tYyL+
X+o4OUGBjK8qgGbHQohf23rUMIt3U5yuOi85jIODN0700Qrg7Ex8doF8uzwQUMdcWT/7M/qbTqM1
S3du5O5DRjVQT0iY6kVDqGHlc9Jmfc11Rm/M6OA4Sqo1NmNiRIz00xS8b/1kWERuv2cuS5Ym1WnJ
C4173i7oA2O1crrp94+LGxx2WJkZHd4tagYvwfbph9ZG08ZTSOtXNLp7aZCHhU2NbF8Nw5ov4PIE
78mkW00TSzt6YRxgRfXokLi39HrbW3dO4y3HZx250c5O4Y6NiuS/DE0rfl8umAmnlxCvOvaBdWbg
ta6h51Y6+7SNJxbNo8tFDLIZYOdeGOSCgHpd9JxMAnQSkKK+d56j/0vdmSVHjmRZdiu5AWQBqoAC
aClpkbIBNtCM8+g/EDpJxzzP2FGvozfWB4zIDHePyPRqkf7pj/DgTKMZoPr0vXvPHWkSdlnkRZBO
iv7aHeL7SSA3GRzzqEkZe21DF9DtHoZSYQ/F4W61Lep2hfCZ8C1rNsptDkeIbTdnsGYFXyoCytBa
WfvAwevI8e0UacpemuyIiIr2KclYl3F4b3MnupUFkH6/CoetMtt7s9RfRe6/YhnJd1Ng7IY0qVYT
6glIr2iapzo64yX7Gpv0TmO7gSRuwo1zW5byqS/B7FU41RyRvJuoCbY00kG1EzniAc8nlUsLVsMQ
dx6gXoTKev5YtkO808ob17aH28Eme9x2Ac2bgvUltD9qA13RWNfOuoz5w0dLv4KEvcNXesd5N1sT
hlNtSICrNrPOfe9PvIR6g+doUYgeMrvc6FNe7RRALNxjb3EvIrBqJxWW1sFPY3OjqSJdp2T4YKBm
fBQGPHjQMI35GmgpUq/u4AfF01R3sBwyWrzcLMhxyJJMlbmNIrSAk2GoXRSbL5qV0GvjedvUCFDq
pqxXzRTRFqySZ9j77+2IxCbKrzutvkgmdhBndlljB+dIJ8zapn1z5XeOZ476TdORXrl4lTMD1O2E
cyZQtyqci7WUPIsue6xGzIE2VPZZMzPzpkpHRtMTaqhOdiDumobU6fB9MJptAf4/6blui6A6mqWI
d36sviBFM/s42BgVkrhQrw8G2D236p1d1XSgqcz4PFbOdQ2PDhYDD7xoMRnqM72UiXBZKgFzH2nt
bVMqtZkGkgVM3ZdrlJ4b182+4iBEnRQ0yFfLw6AWY+qIyFE90fu32BNJs8q764weOTINrE+JeEAz
m17Vjv1cR9q26KTc6FZ01UjYl6ABVhM4cLBW2q7FYQNQJ9xgbowvuwwMaJQ+ogKYYpe4gvktCLGF
InzC7ZpkcIsL1p3QLo6NkIwhDQ3qkOt2nm66O6tzdNyINIJAK6TMaY1UDOuwm9Y2zmziNqjdxFTz
dLjBZhD+mmDFfuXn7GD0qEiV1pyNsMtLO4eqUec0zQl72aGDf5ynAdooWjHATNHY4Hssim+aIAJX
5BGQDLvAGM44vohwbw2vSFI8XWvvLU1+jJTqdoqobsSNihok2OSRfzsizPfgBxMk5TTvrRqgWFUZ
DET9NnHwryZ68RU39X2bGRcjx2oReZO0iKqs1T30WzQVIxQREc6LlsxKt4WP4GYCudKeOg25QubM
oGrNAYVFgl4f1P0Vsk+fLqA42OUYoz6jLC1CEEpMHwdOyV1d17xw7t6wrY2doiAYAmpopzFewwgF
kJ0ZjxbBPl6ZGw8OJprYh7vWnyBzcaNlkhltg7XSyDOMEIFsR8Z5ODmmCXDCb59Cl1WX79994PNr
o9x25N3n136+H2YMOTAcfP6c5ZutBo9Zk9cDjGl+Nr6UQHCwV33KVccHaKwU8vm3D6Sl3pXvv/3c
qWcC9MePyfKQBNn2a6XwXwKGcA76AroYincrztqLwkBeNBjvqlLJpskpNoqasoQdgTJlVViBvk9L
sqkhhV8hHJSUsJuoCLsL6qwGvB9M/zYk2q3l43lfjXu6VuTT0nvTE9VuwNn7hEaK4Uhq40GfLOkx
ahup8dka0kKyLgDp6jB4cdKCDYdQwjOGinpmoJbDs9psQZ9ggVVkNgaa1A/VElhvlegu4h5mLmE1
CAoKcHPd4IJ5ZecU7iPHgmSFwxEpOkzsxTj+6luDv+uq4b7EROa1GKExXqL8faYCe88ULBDuzWnl
zOZDUjrnpiG+rS3yuzmfvyZYdyMoYRdVPX0Zph5hPUHNsAT2rROjDdkwDxRen3OL1mWJnrVgPVfx
cDWZun0zt+rL4vuYLFM/4YAOrjJyyKhcBxjjsbw3OEOukWwMFO5U9QqW+lZZ0EUX1Eu8QF8k9Bea
f81FBA/GdwDDKMU1ShJ7SFc6xONasPGP0ylqUHJYSmto//UPQ2PN31xxkzhVcDQGXFll5m8VLBSu
enTDWbw3M83BUkbuW4v7rBgoTJB2ep2RI5loFJKMPI4hyWhkicFTLSSeb+Fb+bGoR87M0oEHjaRO
+Nou8x8a2zf2TjxdEoCRMAcEtdPB3AGDrjahL996/UYrBvNqRLBiIkHZ+PB65gXcAzT4FeQclu4F
6qMveB+xgH5GiD9sAUd/QQCJBQakrHW0wIFcKEHugguaWw3KZz+9pXUV7TAyo4zrspMebPUFNpQt
2KGAlM4dY5OnAmT3BAqHGVK8V4l5Gw2u4xWCCpMsDcaJIHoPQh++Gnk+rFmSdTqYzUfnE6taac5E
ZeW7F50M9S3X4EUCLwnb9Jegt9/rMTv1XIlr12ALiTSTCT2mb7B8/gt64xeKMNqtC5JJCZSREQZk
KsQIZhMCpxihGT2EaOaB6Ba3pG5we4U+/jG7Mm6CSlObQFkn+xMJtcCh6gUTpeBFhSNex366cxeQ
VEAp7QvQUjM+JNS4OzVkj4QdXQ0+lsJKe0E359msV3i+nK2byZew5lZKGAh3EblCLjUX9NoBvpUJ
54pDCRI4yFfZGb/3feMPF4XdXUcD64PMHnyAzQysMWJX9MrJ7Z7OVY8X6iWm2soW0FY2UZvb2kXd
KrlDydzgjltCxiGWTsLeYdKGxozDyVysTmW5h6AKYlGj2TEg3Oy0pIPbwNaOT0othimz9M/+Dsvv
YYQyjyj0uaLX0S02K2AReK5mvFdiMWEFpcYZEop4G+25f5GaVv55WoxbWfSBb3XR6QbkvriP6rkM
zCf0unR7EPXoaD8dfl63GMK0xRoWALAtj8ViGEvC/pXsbgKtxgeEIXjsjf5ZX5g7eM3gQGhbH/dZ
iExgUfSZTrHDIsaxzzpCQ3gvcK1V42VSI8upGe4wsN+Sz+0li82t+TS8VUTfwocoHqeIVKtMPw2V
emhIPMIrV2VRBUa83sLWumgWOx3H4nSx17GamlsEM4RvY70TePDUYsZTI21d3+srqz5i60WUsRj3
qhoLX7mY+fLF1lfj75OL0Q/ohrsnqxodfDC4e7kYAt3FGugsJsHGwi4YLcbBcLEQ6ouZcMZVSKrT
sGeMGB4mHIcocJw7Ew8imr/xkOJKDDQ8ip//YMDQvNACruy32pMbJ+rY1EoRDTjY18PYmuu+H7Rt
5e84/wfXYRfLdTcjxzYZPh0oLOG1zGV8Y0cpxRfL4L5Lgx5vShqjagLMH2sWMAqIWBpr0Ak+qbOT
IYJ4336z8XM/xJnPsVFLzAuV9hQ2A2sflhP32HfscL0ZNvvAmBUiXb9BPN/3t0m9OKCSy4mBvYkt
Y2WGJlls8Z0dvvQx5wTOn/RvSKfZfn7JYm0kmEDRQOu5OxV9ACfo+1Xid/XK7sd4n4jwygnnfj+a
U3xwrenoT/U2nPUS6wnKmci3Vk3ZHS0TpFY8cAYw5+F+iBlYdtY7HrK3rumgOwGIsCQ8SAD13EHC
2qXsBXNXib1ohUm7qao2FmBJr0uM2zgByoAXiVyJavENHDVmB0STd6+cIjkbkBBXpNhz24jKPXFD
BeSKtPvc0coLt1NbTKOMP20mbQz474fU3EioUu8ci2ezgVMU9sH+mmlGcXbQoJ55xA/WZCMunQmx
LnDwZsNdTasIXGiLK8Xi4twikVQsBguqYZy/caJHrClpd7mM/e6SAWGDQwrTWii9O3/+02TaS09X
cw+gudkb2lPgEBmSDVK7K3lZUBoAscbBCxcr4lpqWQW/Qv9AvrNyK7LTyHpuHogGbWxHHQkjwsZO
a/YOnAUoCq3R5TlikSS+nLf8spJnSYashwiWIYzfEAGQBZxie1zkK1kl441RvqFXzK4paJFQGPcV
xnvEY8h9SW0i8qDRjil2gCcWNqaVhNLVbX0zgz3Z10ONPa/Rp3NWjR+yzuLTXKX3zKPzLf7C6QiH
Cb5umzpP5V0c5+05qGGsQI4qkAFlMEDL4hFQyYTqIQbVrKZdRxL5jp57eyYdYRvYOTOievIvnGJg
B7MYF9aXud+aN7Wysj2uOHysPYy/UfWIuI2k8Uw1pfug300Rzo8ujb9UXfQtlfhAuhjX9NTY0Z2t
5HTKyZESnQMbKu66LRg7LlHIFBeTT7GWKC3AIZ96BtPQK8IVdlU+Og8tjOpTpgusItT4puhu2jzq
b/IKkzju23MQXPuFC5UCBiGbMWS0tKXfbpO+1ZljeVEpnbQtICOb3pHpZbv8I7gcK2esDx2n5BXD
kHKbBG4EKpteHu0s97btb+PAcs66b70UzlA+phPyoFgC1ik4dAJdEvZtNZImrgpnvnXi4pTG1CuO
luNUQz58LA0laaeH/Bmt1Xp1KKfnPje+BLNozrWAQEc68HUD04qK1viSM0i/d+L+BjVb+dV2uo+5
lZU3K79hSMehe6hN8yaNQ9/Dt8Dd4JYPqp71K3jMK7wC8SUFmn71+SE5jyXZO8H+jw99vtUGRKA3
FiEUfqZRgbj0x6YyeMJCthbx7L5Mfat5RET0O5Y6l8YwoSJ0kZ5E7b4UevXVGZxgoaIkONiXN61+
7jYUzCO3eZc+6kn23sPbuJzHMH2cZHE1ZlN3nZvAWrJ5ZI5OiGpuoSOqY05Yy3tJm7gIYYDxcMZb
Prv8o/kYj9xWwrnhs0mTuTQozAFUnWzuYe3Cr2gtvCpqaO8zkX1KbnOYndlwmejWgW5LeEFVoZcn
+o6oMRmEbkbqynBNMsPOnGz/rGqjvqmKprmBGbfDzVWQ1ciuiLKpuG7srqfZMRXIulI2Pi38iBKy
IbWmnu9R/M7eOIwGLg0fKtdA3HHrqsvPf/D126z4nB8ZEBA9trz7xyc+3/JLfz8sBfnnJ4ugaxC5
ZH2+zcfOpFXMd/zxbbC7oktLv/j88G/f/s8fmdYEVghERF4vaxIDbwnmmY6f/7j/fOvz3SIN5t8+
8fmuKZByx4kJX7IqTTJR4oZGoN1vEtuXl/bysc9PxDn62M8R5X+8jf8j+Ch+97n+5jt+K0paYVQB
P737Py9f+/aj+s/le/75NZ9O5T/ee8JIUH68R6//9qvOd979z1/ww0/lN//+yDav7esP72w/56Y3
3Uc93X40Xdr+wyu9fOV/95O/T1/v/zs0XYv89H89zCUS/m//BfLlf/+v5m/T32BX99H7R/4W/cWE
d/lBv094Hf3vGOIcC18qo1pTfRcH5hh/tyV1omVamOaYvTL8/X3Ca5AebwvDcCUjYMavy6d+95Qb
hIg5hmDGazjkbjiYXf/xvPzw2v7xWv/gaf7ZOWwpfrFD0ryzQHuFXDzP3813cfg6Q4PcxcMkjojL
3IjoZkzkpoGl46tHQ+ck1rGm+6vQDTffPX+/P5jvf7lcksa+N1Qvv9zWbWWYygYRai7D5+9+eQuQ
NOa8jo8rfMpy/cPoQq9sxcHgAGKE8Xp5f05J3aYISqJ6PZuSpR1PAoIz2+ZtaF6ZPq0rts+ZnTAg
xi/WgrUo6d83TE/rVzCJmwrSQ0+etq2nBzeVq3QyN2jsCENHb4VM+d//VQYv9p//KsPE8qIgBUAs
/vGvGvsOI5cRxF4hSyjD9Nvp/C46NvpNmzhEA6we2Mo8dxnhVvNOY4f6xUP4q1fV/u4h/PSqDjjz
4oZn0FuewSGE3loZa7+B9sUEapIwaClbiG4jFkjz0ln+8vf/xSvLRc8zgDKHMDvx0ys76AjS9dCP
PAvA4oTCmI7ztatLqJLAStIdHoFnTpdAWqKd7zbHwNYeRkKMkVgSoR6tEe+szHMwOF5VPvRTQvAV
unRpUptFOzuwvdA0TsBjU05oxXtaZF+pBJ7CxD9q1q3Kwvu2uueivbXpCLljcGdhACFuMQanpw66
P30VsCt9OTzrcEujwthOmI2KeqPR+tYsdTGG4k6fC2SY0Gc6xOW+kdzU5ux1nIgLTEFPKHSy7hlC
56ky/Ws8eiTE0OjhtMsQwvbpqktAYAY2ZHlvzYyE4nI+d3F0TGJOvf3UvUrh4l919jQYPdutIbfW
9te0ZNo9SRXQMYBsSbPFyuc1zU9Uc1EI+y/cAYJFHkuzOY4e64Yh0NS+WUa+tyKB3zl8nhkHUy9t
++GOLL3nJMg2o2Vs45QIP6jQ9P9qflLaQEpKGaA1mzakLcVTlpGYykQcORW6lN+oJD9sKt/f6+4i
FPnpXleuwd1uLysekpYf7wozmfrYghjkpTWRr6CoUHDJNU2FTRMzsso9ETK+NALYekjlJvjFwaPk
Q7RSCIaZtlhamSdcKCxy4ZBtZfW1m3AsODVfiNHJrNbDjP6+hWocJ2Dvb+IJQhN3v+km+6h1LgK5
PGVH1psziNWTRj/YtZyDj2IrkdMuJr+iMQjRgx+HYSiRHn/EkqSBymAZZtCURKuQVZtkosNuEe/Z
49jEeVPHwPHyEGczRxnd3pmhceFODFDVTSvCG8sptssDHoXvaSw8y0jNkP1FHPfbuvC3Orr84dCy
VPB8rAaG6UNBt8pwPX1yyDe1vYq0QIk5Mu9IkaAlrzGvUwHWPYHKctrVC37OUb9Ym82fmQqszXDf
USVZkgAq3fnpDq4LhoeaouDOsnFLPAyDoHUjzrEQlPHhenmSszjxDO4fn1TvkCJdSPImeogGAc8K
4tiMAyzjpDWEeda9c019v/xdMRgK9JkIZukiI2zI9JJvux58YoRdba1p/Z7jw3botDUyj42ZfatR
nMpMMmzStg6BjSZE2xEilMPDcpNwZ6dYehju5HLjAID8xWLq/MVqCuHFtJQleFYQRfx46bbQ+ZxG
GaTh6khga8R6QmxHpOl8jDC/mrYM9xKXRD8Typ7EWG9rrIX2Q4WshURyDU9aVMq9VbXHRVSpDzTU
aHDz6FNeuKbrNmy1ySwxWVVsYvTLaFRJ0uAoUHmb6031Xqj5awrC66zwbN96NyoCBknSop2geyL+
SlYtQzDC2RkqLOEvUPLFtI3ZBbtZ+xb332QvkvXs39vZORyqh9kZT0ARY8Lz3NsGrzZDyp2hfMax
8hTRmETZexfP6YXqGMRXCb1wxuQhSbcOgxQeS54gUKB4p29LrATH6pWl/GMwRa8Qo7ctyxiw33Vd
L0tNuJYRPUWT7doBxnligOvl0+s4k+TyGDqk1C+JmLSmasRlGcMku9HWTTfSyC/WzFd2bQfWrAD8
ivKz92/DHS6JpL7K/RrEhGDphvxdPel0zZdbXrXFNqppkAEB4eC4zmzwKwsh2evrzxVfGjCrQi8p
y2cqaNQo4XA/54tXBt9woK5DHqmkz2In7bqq2XVqom86komDmrAwRFAOdhy21LDvuO3HLUm/657r
d1nSzPwt4A9vmBGYRCXmBQEy4MRsWjoOOxtrC6wS8vJeG626lzbktrosCKIR9BnGtRZiE4BhPfYW
PYWuvuzsF+TXh8H8whmJF8PhrL5J2ZFw7hEO8MbFBWOdmOOAlTAnci98cRvz2GUtfnjw68HkQSz7
xQYv/3I1N0mrNYQEcQTY6IfKrSddsDQtxncVIW1g7HfLys2xCctBtYkUy8ObS6XT+dYGfRV2SmMt
ep4IO0M7uEs5UKfwEYWYPdJosALFGPwKdLFiMzpI7ElUvbFr86IcGUWyCUzGCDu6/022+i/3JPlz
Eu7nGmeZjo38EkHl51/5Xf1pVXE694VE1cD+IF3/mkgc6CnTkk+PXlaiGx72ibNNO0XlBCND4xrS
eOpRFJjxa0wBN7BTN40FRbBGvw4ynf9XCJCGCmlZ4m6bDsNj66IOZ9MfEGoT3A1lAFtric0MOUL3
OE5QUOaHUAs9yb1O4ukv9l4Bt+rPe6/lYBcyLMOS7k/lICmPiBRdFrDaZu6UQD/07Db0liVr5PGb
bbQ2wVcvr52h6s1YPnEYGAGs52nnIQtiZvDV6EPGzHRiFI1LTV8jYlleMmRrJGoY+1+suX/5iDmX
LAWD1C39p2ohr+agyfsZz0uqb9XAcoq2gSj1TcbcGUTEcmHpbYf3+7EU53IsPSkXLHYAH7r41dP3
l5eJLXRLfh7g7J80sBnDOCNiYEluOHNZ/VpE/YYTixEKEgu8HNFoFJkgQUDoAgqOx/AwsncJFFFd
+tYjeFq2zxExgI0rMGIMPtiMIwOdJ5tM0764WWoA8BBHAS+dHDzFl/3751P+5W5uc6kvydT2n455
8PWcui2myOsjojvBTpoT6hvGlJgoVy4isGX/Vj15XJbJygYkGLEir3rUxWzIfAohh4823tDxvBVM
qAMkBSCVsOrNZEr22ZYZJ3nsjhOuxpBWNbBeY9g2Rbz3+XYbbhDPWMkhaLnHQ5qqv/gDlz34T+Wl
TdoMkHZ2av2nPZr01SGxsyHybMxFuVFtXPMB1dZ62ck0ml/lklSck4FmoNSi8ChRRWU4I2UUrBM6
3gb9eAOsf4y/A7nntFecL5dTUtuwQ8eLKf6mnvR168J3CV2vKDEt8z0Z3u7EhFZUUe686P1Hh9Tk
3/9t4s+LrVBSgn2jB08Ozs/XH7b8cGBoSOlszV6szfsKJlpM85sz3sa6mBcadhJwdqo2Ni/jsuUW
PU2/Mr7rpH0Vd1+Xk64PqQyhJfYy+YsHaPz5bl0eoGOxitKr139uIpBqGHEY7CIvAHGyHNY/D9/L
IZ3+fyANKoAlZvdkhzf9QJ3Ql1u0n6uYulEUv6zXPn/dj9cCD0dRq4FEQ6Jl/LQ5oRSggy5aHg61
4rIlN0hPjdlFs5DtDHoDAQRPOE0rAbT+1CbnRrVwzRi2U5aYy3iln9eDA3sziY4xgpI4qK9rpjbL
STlkHy+YGmp5c5UBI9dHDUlwsAEDg7OCVAC8nIBXXGtx5myWLoXb1EfX1x9DbTxDUbuKpbvRh1tc
TMdqEXnqab6Xo/5Gf8/gjjlFZoL1L0CVW/ubtnOOGVNUo4tvI2IZh3bDqHa31AKNxogv7iiesQJl
Q/ooowwzK3sV5AHPSKYLtNlek7y2prYqupwuJxtQPDOsT/dLAbq0UZYb1se3GlNGs95ucY3GOTNF
2M+ZNa8j4FrM99dtG2G66yDjcxhClz7NNfo0GuR1vy/dmpTrUy1BCFGvLq/98tMb7T2P7yls8yZ5
7APCcOsbkeN2w8JksJF0KLj6IjsU5UtcJavBem3htIBZB6zSr2wqXodjE6pr4PIWq02zTjoD+AR9
APG6bDuSLasMclxEuKSTrH6QU/FuauFrzFyu5UAc8BIP87U/O1unWYly53TqF+uO++dmj+2Q7eAo
aglhfDbqvm9hwdhrGP2ymU7JXpfhZZvjxJ8tLrDQGF+TVK16NLALQW3Ow7t67PKtO/LYFbE9Ufau
x8CynfA0+dNOC3oOwdlhrPV7V+FZNprrUp10y8f+U+5Sxhd9CyOkPYouvpzhznYCCStPa49SOpVx
xu4oH4ve2AWa8pGxim+TYqzK0OFb4hSvmRLIcZ0vXTE9hUX9KjPI9KJOLk2NVB7TPfQa+bHudBMN
/d6JuHqDcltxs0LBL1ftjKp3im7pUDxm01PQDW+ANJ/jUnxz5vkGnbeELNOOFK+FaV9ZRnAIsn5H
F2av5+k21UtPd3mOxp0+10ddOHt97I6yG3ZaVnuWjA6FACZmt7xmS4a2Ue4kypUmy8+tkx07aeRr
goyIxVqFZn3979fYz4L1xzXDtQxlWrqr+O9PrUhyizTsXUsrUlpXGkrIBWZ2JI/hKmzGPXOdc2gY
dBDVevDTnW9pF5C3GIWKdddbF1krLirZvXc2+VlTfkua2N5WJWqBr+iSGTDKTV5XR7tXN8iODwva
uYmYq5vmdoCc0vsCrges7cDc0KxzYpgXOMuTCixB8dS445kZAvpbDsYDsZZGeGxtg3Eug03SAZDp
sLpNuMLlvnHgZs2CjwW7pEGt3xWPfR1uDYcIcPVFC4cbo+rPsvW9chTryXSQUpubGNxWFbvngcWy
DeU5lvFxILO0rY8IMXawj3cjQ/C8cryS1KKqVgx/aUMs4n4rII+t3veCzdGwtj1Phwa1BOEwMKfR
TY9+1O2JSd9PE8leCRS7xr3AnYfAX/xiI/rcCX94FXGHKso0lzOJEnTIfzyWlHVfdUaSwuF0LrP8
3WStm7tmo9El0puPLG83uXKRV2IS8QWv3nzO+tuMJyTLixvOl2hKgonArCcykF6asF6bGUAv1+lu
eyEfirI5Qtx5sIfuPFHPO1Jtqiy7khMgD7e9FJA+7XpkyldvJVby5KHI2ytTt3aV2+2Bj1zbibtj
ep6yLDiGPpxMD98+IRf6mOGi7PgNw2uZaBfmVF+ZQbavwmonaXHY+6SuLvWkfzSt5q4x5UM+iMvE
BkIM0BK+4nu90Im7+mwWA3TF6dU3bWBx2m/nvv/Xs6H/v6Y+tHv+9dTn9Pq3XfcaR/Xrn418Ft/5
h5HPYFxD7SNoGrrOwub9BzpY/p1BAE4qTiCOCXvqjymP+Ltp2Yz8XcOgbCVF8Y8pj/53c/E2sxoB
thWUCf93Ux6+/sf62FY4CZk+MWihl0cj9sc7Y0pTc9J0HypBnwkQ+G2G6//Q943aywoGWRhH+WlK
8PNpx6pv8HSJuAfQjijGoMJHB6Nx/k0jnN16rh+bdtD5Oqijqv0azt0+Q8Rdp5HjxYLuhgHNYiis
ASSi/CLr1GBZIwunDm063sZogP8dt3nd3BeYKlYqcB6pqbtt0lqvdhnJI04EOnvAlfI5i7DPGlhd
2vEKNTR3o/8aB0S1dAz7RSKTbY1HJqxmugQtKgs/AAQRY/vD+rUaXQwAMMTO4FaZ+fsjRTGx8PXc
PCXsW3o65ZuMrj0ItHxd4/lZR/BxZZvRyHRmBEkhDgodqy+wlVbuLAPAg4ZUdTDnehd3Kczlub3T
ggkxIuJKfZLOGrcZZnWt3PCcLw1P2LkuAc7rIBjucB2jdc5fdVTnnCisa+Dht5lNj1Tr4nhr9NSm
4M7WmqL54zfddoasvGkVPiPozwjGZ90mwyXDoW53LMf68NINr7jv626yrhqgIus0bpCTBwDacqM1
Vp1lJJ6Z96ln2sh65JeAeduBaLUHoKAPStPmjVvxdbZCs5eNtzJIr0bAXmsr8fPLDm8YqufzrPXA
Cyw4RW3fgDijDaLPg+cO5glC4kWeo4mIw72I2uG+NYAv2Vq7DrXgCsSEvieUaynI0LCZhr9qW39X
GpBHrByjHjEF4xFRHTL4vj4Nxn3Ig5lEg+8sIDIuoFUJUpLkwGyCdjmgl+9L2EGhaUbgYBjoZFKn
eq3dZiOWxtzIV8UzrdRUzNduHT8lYriWE4DTLDO2zqgI/hQEnnUjtFep8wiMGVHtMPknWeXqJkzp
0+siRgcbZIoUNSf1Ahe7qK0cnCL99MJELz8iLnQRiw63QpEa11N5e3pwk6p6uPA70BzhfKcZxfjQ
YxG7NTL8CFaD1kUdijZXtx0kmCN/B33wXtkIELPo2Bpp48EH3FjGnHJNO8MjM+WcO2iCUJc4hzbI
m6cZc0yOpaSv0/i6VgABnZkXeGreArwpDygzmhtqPtQzuYJ8lF/mJJn1UfENW/hXgLXGASflHWT+
5tog8SiKyTq7B9TmVeOsHelyb4RlGCeVBPlVqiZxaht7I0p0rqVO+FZvM+doIuXuSoeWxwi9B9yV
rdG14wJRFZRPI8d0JdDld8M74abd0dWI9pmFIgSLWMigIxswHFFJz2PBL+u768D3L2UcCUDklLiZ
gwgV9M5V2aZ0TRCArZU73+X6xSjGvR447YkJQeVh4+HEbg7iOs9fUI52s3+tln9MY2xWFpSXFRPj
RKFvngteJ4kBiMgLKDJGdVkYTYBvarEGltc9EgmvsGWySYdj7EbfMpAzK8ujffcEZxPTVNbz+rck
aAikIiY3Y2lWFyCkuq341pbJS0JC5Jj4hCaP9IHzEAdHCP6jKv0Pi+6ZSmBv+Wl2m/jEoLi4gbkc
rGfEqi7qtPJqdOj1NhM4ANr2zN8gavj0uQke3cuAKt1GAMPPzMz6OWgoqZkXF9V7kAGaxuLorHzk
KdK9alvOib7RCU5l8zuwu34/pHdChckGtdbT5y+wQ4towro6G6I9zxnLUp86t42VnQywyD4FMOf1
jB4Bet4wnFLAgp21dqc72UeRp1Vl6On+wl3StQSyUvruGPVBwz2wb0GO9sPEpMfGwYI6/obQ3VzA
zwyNd7OfetqKLaCCNA3PfeLqZMUGBIjZ8AytijlkqxsHt42Km4jJktmK8RlfW8UuUhTkn/N6VzLc
20s6/GhoJwJ8mOa1PjyzgFsGRbXoqTDzIID/TpqJLf2bvqnBON4My1eZpNXsok4wZHWS5ymcK8wC
vBdH8YvTM4y0W5pfYk4OuTDlwR6qeu3PE5BV8nMJEmIEEzZHO6LFVc7TfCisRStOnJE/SJsRwEXQ
mc4OIM1tILUzjd3FGAPK3mwbyK9y2Nfw9eBmLkgRfQZ3IpH1VpqG+8tKToW4k/ak3WJC2AU6IEan
ZbkFq7ZG7VWs/GKgGSfrb3Fif4jZ6WitmQsuvMfcY1mHKZbvwmGE05GLtJ5GHbWEi2GvnKJL8g4a
T2O/2WYp/pMo00eGxO1bYgOB7+wR4adWNcxf0AHwHikdoLX5k5OBy7CwonprgMHyp/xiOaYklymU
W3ORW/vJvkqKZ4IIfQLZ9OtGH57yGgAZPKbLWPgwbmAYOmq2aZf4NoYsuapJcZQTzmqDQfCGgzPK
chfvX18Z7PQ6Azasq5heYVNBd4xAPq9SmMP5pMKV3fQf5MN+xMvN6GtvgSZsuu2x2HFePos0DEEV
ZvjyoQaHBlJ+rFLr5ZgNd/+U9HI4Iiz1Qim/5AWRU7gfE2bdvAxe57rM4EDMptF0KDLtutVwMM9g
D6VBmOyQuZfW3HqtAJ1RIKTGderrKBprsMquKLM9VJ0HUQ4tMUqWfVlHbOskkaVm7cCDgWsUKh2Z
GeaucExdr0ewwLF/rXQbUXUU32aNmuiWBC2ETf+C7mrZW0gck87fqHM1V82250pZIXaXOP03bsug
L5LzvvUxWS8XcB8hdMe0OC+vfFExdWgDPPvteMgj+EPcDuDjv0UjnQmO3HgER574urwEdArJx9Wf
YZnSYWJFQIPas4qRijzahNRgHYQv9X/YO5Plupk1uz4RbqBPYHoOTs++JycIkSLRNwkggQSevhbo
e1122RXhivDI4Yni1y+JEg+azNzf3mu7dxxNrtqau/b3ji+RuNhrHqQ/OwfThSRKddBxlCGeBYgH
JJw3WDxeuGpcaEEGnGn/O8rjVT4Rz6Wz9m9njoQSmqvaKkL+Xh+giv4ZQ/spjJEttRfiudbjxpdm
hCmBWq42qba/7XFDYb37rnptc76F399EMHni8KyPbHn2E2w/gvxk4KwphvVoA8Z05XWcxl+gt9Dj
xVVFWmYzyHTkKGjT4iUJk41z1x40POUDHgo8dlk+HU2brjCq8XTchadQU3PXemF6M2UVQGHcx1dL
qg4V7d3rJbQtE+m+S/5OIUMBp3etXfmbVWoB9Eziu57ocFvscdiM0jwT7ucgOlG7WVPSFNRc8r4s
Sevo5FbMuPtxHSCw2IWxT4KvupyqZy9DvhzKY2nm/llq037RNVo28mqcD/GxhsJVA164eAXJdllN
D6P6nK0hO2lCc5N0HiuyFlszxXItwiqLqjq5plkgOTnUNRCDbiZsrCFge3EbDL6OGMylOYYHZyyB
3fF67VKM94W0Xtd1bMoy/OkM7Sbc50DfoEmmib/r2CnWznTlMPxHMxjzbfcji+nWThtqSlbmRl8g
+RJAEavRnifM2GrMAG5C49HEaQEzfb5NB8ag1TSkkb3qtHhnhh1ErpsguxqyECAemuTJCdSJ9OSD
VVRveZUP1EQ2b1lqs1dal9+upvczXW49gLIn5aYnc5HZLlTD3wYI401flZzHc0bU8CTIxA+eD07Z
fWs8Qtfsj6+43ta+70qYVLN97BiS7YMiYFizfhMVAI5oKvKnnL0OyCwV4bKHS2+TlpnDxKTT3aL3
gWexSynr7pqpjjgevPKIv+vZYpRI5+ZmkeqVPTQO6Cnc/94/C1XS1Id1YzT6pFtE0Lxo19v3NgG5
hpQhYs+F0ZAmqB0z1IjFcMUxpyClTCw0ARPiU9+gJnFbrOq/U1Fibg/8UzMzvyHA2UHVAn8A/cem
5e/kc8qJlOR8Z6Q+DnUquZQfPDScM7ZpX03noTyLjmcr7+iTJ5b67Xd8xRyifrdeRdtUO8PKfzJp
fzNAOnLw3Xla09fQEH1Z6ru+zX7adHnIjOWnwb27zfOTaUhmZiFzQzIr327K554PbGd/fz2c6Z8a
AlIXHiVmAcLfJtf5IeuS/NBxoKCvlM4Es3dPiGBUY/3RHsfRyetC0haYVKiZv7eSjIauEr0nGRgR
/nqxS/nXLWL64Mz8Gqj3wDqRNZd8DHe1SYmwir91639Tm/hTSfvNLd4B4H3F+cTSyP9bv42Ze0O2
4VsxsHatsQVEzed142eX3kPXNA9u5n1jCDwCAKe1loOs53CA45Fh/JBeV4w7TJwWRVld45CvOL10
lPA2HOjWX85KGoUDnrHZMd6MdVVpgnvGotCTS/lQLwkKun+7/v3hupoq3u18ErupCa7HFrVf+Qx9
5o7Xm53KPsKRT2vJWnPqmXeEcz8D8vc6bT/7Ov2ssqrfQZV7EVm1OilCcr0CsI09g68u4j9SDSdf
SvvkFQynK4KwAP7rrQflzbdkE3WKADq3nv3IUbWVornpKlAyfIdmWKgoIOjr9ELggildzrLF8FNw
KN3YBbl3C0YspAk8zTYWJoE7/+L27BjW3wVXumYP5t1mtXH7+23OVJFuSYNefn/2+1U4c8BFwPqc
VgnwGS4Qg1MjMpY1jlnnu6GOH+AWOByMi59lGK8lae0Nl5x13o/3g4OoLn70ej5odR1GgYaq2i84
1UPg4fF8wUn2Zmby5LMrPQDu+9E5zp1SYKUAJrJ2EkbKVkcHB/8lTejqHhaJC7Xv0bK78UvYhCf9
x6bQchvny8dYGi+V6x1JsiIZ+HjO0pU0N2AdbJavbAL0LTo40dpae3ki+B1ofQtPSU/a1KTQSXsd
pBwikWWZvNZTRjXGkLwOqfctCnN1njyAkGKr0uKXrSF/RJ7bXXTJ9xq4FeJwyZVoWzDwfs5euMm6
K3Pom+1QZlRiuzLfA+Q+d6nPnmtSH0vcvQdrFa8uSL473nO1YoEc+GF0rgwkp5iyxEtMWvwbIoig
UNRU506VgHfL+0SEFJH0dwgpiCG1QzInybt95zFHzrqcApmABEflfIx2WFysmjeRI4iHZwvEni5d
iUrGdxbmX4OkFsLCGVukkHtsWA06fMmD6SFvmDuZKmB4tHKXUx1lA1OgdrbwiSFEJbrcx3V2Xwzi
Lqb4ENm0XKPwSK1G/pHU6Y/RJU9ZFb8GNZSOkmZuYXQ9cKbFu64L70vuZU2yKAu+KBOhGZY8Yrmo
z6w/1DkOySll40n5K9NMm23x2NoU/3ltTDUMPaakYxj6GdS7O0qc1raiTdkm7V4NZnf0AxsUaYWx
baT076p3IOiScGDhdYS1L3yXAD2Uk6BY+mvQsh/kInjZj/N9107+wZnnZ2bbL5XtHVvF+7GGldEP
x5aAPyWa2TZtHKirQb8R86Yz1UqkY0VUPi/4IZ22dYBTaCrjmJcENRLoPqh2c74z5HSOc4fzM93X
9RSFRAvoCOVBdLwZ7gVUZgwLfwuSPr2bnnPJmhqUBOvC7GPpsDahZFFDNsHhLoxrw2tnWkboXECL
o+XQXIeOFIpvC8gSHBxvYli8RWZTMzLuRoVZ6leW/b8tTf8/GFuw8Dr85wL2nRpU9Wdu/lf5ev1z
/5KvXVIKrgtRDvo9o8zVQfQv+Vr8g7SB5QiU7f+YUviH65irfM3ziPQdCIwz/0wpGOY/PB99il9D
+nZQn+3/Wk4BN8H/pGD7q//BJPJAhwj2jtBddfT/cdJKk5m3aL+posAynpyBxLRuoClmLT6/iVk3
u6SkJHrNBlRgBr9hEtLuK2OYboVhhztnmoq7THbzjmmQdycpCd+1naXu55lNS1CkxUNYjHNkad97
6FdvfEgG55GsOltCndVP9PKxd1l0/DSuzRu+rexnEiwVVtdeveRIHZux6KpXYY/OZqnmG2WMj1VP
ytjs7DyCWHJyxvYdxvXqR8AyTGxsk1bDC4UHvKgIAl4JcJ91KH+ytrnyUa0oZUlAyTp4CDzGhOBM
eQWr4ZWkMKfEsKG1mg5vuDi9t82R/Tbw7k712D8uY/WEu4VjZ+eYm+eRdOhp0fLWtJsIC/l9MlVf
QmoPF55uI5nVx2oekxN+2iKyjWMNNYSW8NeASmUgB/F3ogzUk1TsFZlrfGz1xXWgTVkz6nxWyqs5
tb6ZJcveB+CTeyDHBKckPty0HZddKxn9TqDfJscEf9lC6+V9wrtiPqD7sXNWVIa0bb9Eeimf51h6
W5G17yWW0oI5LNJhMfTecY7R676k4WjgqV3NaQbvODOxo5vMj4OHvrcEEx/QCDmuWZyzT4GvUt2J
0ffBVXCxGnJ09lD4B5YJJDQDp5VCXq4A/1aN8zr3UGagW4xFLDj1yy4KfPWG2+Uvx302aO5DoJJu
7f3Cuxu8GXp2TsufsgtyZGI2hZ7d7Cwv/0zGhNoKFzttswLO7FHPG+3DeeXwL4UXH4Khf2/wJhUm
PrqsGRBicYu06i1TCWRAWuGi5N1YAABX2gbtw0epgusAqhLt3xuCtf52GNGPALbi+Me4dhAtdkLh
lvRmizY4fCuHFtIZn1xjV1/s7egGowmanXy2XVbnjT3mq/Tuf6earqVXs+CSdEw0JP6dcsYWVbMu
mcv8XM5NcWL+iGQn8uuqWyG9T91sW3fUTD/wOK6LTov9OgZLPA6vlcOhqhqfKyN5Kvs22Y3C/h6p
sGOHAcbYYVJM9JorWokAoJPJ1NIc1Rv9bcTd/OyxbCy1qSoDo+SKhEia/sV1Cmi0qbzeS8f/MGfQ
g7X/whoOpQ/1ZvJX4O51Cvsdb/Z3wwBsG3bZfR9KPpKjemhjLCSGixHVDMm+Ykxbav8TkeC79xdI
IA6sgK4YyohODXX2V7hQAyu6DyodxX1ICTO9j7umMRlUCf/eb/360OXulZO30AvGkLGQ2WwbR31U
s/3tZtl5cYl7pGtoRAFpqwzufK4XwqXX/fiLBNI9mTgciFkX0x+hpHfwktX4CcaAhELcRY3LhKVf
aGXKkcUOIR5bvkrHo+bS5EXnHMQz9wwtu32Uon9AcwCiT7p/5hRHnVFzSnJT7otRnTBGw09YFVs0
DViTej7avX+9MFEDG5xHCLPQQiqoVdYM+3AOkTw7w0aOlsmwa/v5voW4uIZvSPW2mKpxP1q1swvi
8om6avS23OOI0DY7B2DItDAMaRbgUiBUmDbspTFepb1HON6TmiZrityCRp8mHu9TT6VUEVZful/V
tmDYu1P40idjv51z+ajc+caf19Mi6wtbbLZey2TvAxEcVxZkBtmOIc1NQ8Z2a7ZWzJDCvGF1iwra
kGK7fnFhdyy2h29LR8VKobHHFFG2JHrt2EzNbLhli5p2AJUgXwv85YlDBalj2NtABXlkzNdEmCB9
TANySY5oAAKHoq4t5SGvmQLypx2FMWSdYY056ADPSI6UTGXhVdJn47Pp1i7lEhCZsLduM5/MEjhe
PjBWLbSCJ39Qat/62Ag8R/MOH/ULgSgmHjq85GlnXXPH4eh20sMiAnKttbYPjs07yRudUxLPf2pJ
xaQc8Su75Y68krtf0eoxkJgJ4yU80tCrP2orJCReykNZEHXWbgi6esa5YTvAkmRq3U5AxYiTs0cX
cEoB5YcpVkKEuoVSNmqjKw+IDl4eJjEwsxNk2glcqEz/4rP9sRGnZZBAlLCQJaQs0AzJW0epRVsW
eBf8cTltRdiKw5Is2kTwy+6Hb5dR38bkD/J6Yo2aY0y01rwWnO1Yc2dGCf0U0Uo5o5yvNX+2c2Wv
T2lNmRKWp/6l9s/1jCXcBO69QUp+CbhbinG1ZU4qxpJqW7CxCnbqOb1Fv85tG2gK1R4+JLSypD8C
e0ad+3QmieQoUuOjqbBY1fPve7OBMTVQEpGUsbPxGVMB8aijIKFCCMydonOGId5dh+47Vbfxwtva
cO4zBSQ16+3iHLasxJApij19GwRCoA6kXUAOg3Pj85KrO226h5b789yit25S/7pxLWvXEA2hzBzO
UhIfhsF+U2ky7jIjfpbV8ID5kr1ODlyNgc3Wy5pbCKuazjPGD1lhvVZxyjNuAgZr7EvjjtPF1bKk
nKI78/Yz8y9n9HnhmSUwfhaZZfJvQ8O07jijrNSadgNGEoF3pefBxFw16KmNkBgOwmpP7dQcyjQm
bJd7AHYRoyK9Gjcnm+UoqWJwWizsefAeGh7MXF2/IItT2eZcxXRvzErIreqrFwanZDq5fZ0CAGsm
5uBs6uFkrXVFZnvm1B0fuJE/6hUJgG59ELkET+eEBkvdpW+yhrPSuBonv5WFvGqO80/lx5dmbo++
ABRTJ8Tis0JiMj73Fstfr7hwMfTziq6SYDbeXVXn1B0x8egyvARyvS18pKW5oXojyeG3hGzGOKN+
Ok6j6AqoLyWjlO2iH+zZvFVDyVxIp39z8aThem79nlpB+JKfQ2d+9QVLTlNQ3EIA9cMdtLkD2ktl
prIgHK2Wup5ozehifaStAkBwJFus1z1M/T5GpImpzwzgWGxoEQz3MMxds58AcMln0QS8puWfvtRU
x1IR4I6U1/Fo1lK++IhPSUKKxXcWho4iOcvQnAlH0UZaGDUlnxTeTG7y6s6NCx6ni2bNi4Z8u9j7
tFXcxk0znkxlPJUNFs/YtNY9UcZyGxq7okFXKoYG+xgOcspXLpMXICVKVu6W8Q3658mj8MO1WMH9
HMN0OjvPZLkuI0YJrr3zKIKWu7KqZ0o++T0ZEEgcV7Mx3nkirXh4uJIhELvMHCykvZTXNa3qaKht
4p3TgcqLwHqqiwVzVktUic0e9R6nBlPiJic6s1FshdzaFnvbHsb71sRaUdRFFRW2PHnenl7omndA
wBxpKG9AFsw7qy6t21QVL3E8XIsel+1w1UCP2XPGuFDZREvsz5J0/d4PXCKjgpBll0A6C72EkhMg
vBAOQYRmSH1RFbfNZSya6iDWnprMDeLnQEwBIle57A0YR+QkTGYoVXlWpmu9BGYdYArlzl6mkLXQ
SLNbpKBgKxJrmzF0PITgkm7t+NPoHPFQ4BjYwEUWpBTF9ziSDiknyijiIlN3vz+ADnj0x9Y4UiRM
AnKFaBqhWR/73P6qGgbJIhD6jOMObF3HuM0qG/ceiCtPaq0n8PFpcVGKq6DdbjjLhoELpW6UMITd
zAilQR3AeDqjmP7rh9+fpvRbAh1iecFpbGZUbGSUPDmlIe6tsXXOtVv8JPMi7iuF22D2hqPROp92
YEDYt5V1Auy4ixl+bLzRmqIWO2uRDYLinabAQdCll5YVffQfbaP6KSwGy31TngRvm+MCEcxsVX8q
a9rR0mlmHU30ZmiwKbp59RyycAXsdAS9XQw9r+XjMrn3o2aSXYrgC71rBfNtA6uisI3AxjJ9qJoB
kouSnGfDvTcREIC5N13DMX2bOsATJtaFyafNddHjTQ0O9NSzgSy7+Jq/iA5DN7ieGvHGhfkYgvQS
xPOtQRFq0HpfSmBawbjEiS7ut+3gUXu8yRI6bkLDfqtS8C4Odh9QTI+JEz9MaMpHjIwOQTTrPm7E
Q2m0H0PawkMjJ9bVvJLhPZnUMhU2FlPm8z9wyigSpmeWg0Sw7RiiT0zfopE2Ydn2+9ptKchIefnY
09p29TL6ymFGN35XIcAsbM3YB5Z+R177qXHDz6Tfh8xeduSeGZWZBKAy16XLDcpNvMJEzbx5tEX5
6hTZd8JgNXVDvnNYGlWDXUoGrh9Zo/VlUVcBnvA6k1dlVrFoDdWnMBjwzpMdjbbibV4DGGVNrzbV
pW30U+fExR71/W3gyqUjD7gVBP8NfkG8YIDRmLhocsndhPDv9fq2rnMca+I6tgJISFRYp1nNhYBZ
grNSx89lMidokArtdlKME1RxrJz20oJh3wzd6O9hRza2/x0EQ3ZRptwp3ESPihaGXCy7qW/4nubx
VHcM9smJWbvJyeHFh3Z+k3ySYVbHpvcfiBpuFrMptpal2AhyuW03IEi4eiT6wLzqsfyUA+i3UqVf
Dn9IlrDc8egL0VMRt7D7ClrG6ylb/IngMTtosR3ZT3AaSMwLedlvjCWgEEJFdk6Pd4yWTR4iE7xl
aJ5Ya7MoCZDiNQnwNOj0bl7gulojc5ahmpLI1Bl/R1Pg0HAokOKExAc9Mtq1/jaJ5WAZaNEFv5RC
VpgaZhMGE6CtK4YjhXl5bg6UppkCG7hN/a4AtxKQUlrUWss8iWmbVOark+qT19v21u54tAvrnMO6
25cOrosETblpOVi3ZZ0eAIs+VvBVMgu86WItBoDgSGsuREqaecPY1jlg8YWUCVw0z5y/WZg+Mcfr
9hSORlphNRRTlOna2+icjavusHEsnXuu7OJT92F8E6sYxBowAbORz0NoLrdzqXjhmafMMtQJqhmg
V6QL6iM59sbrDtsdTOoMun08qHlX++LRZdCxi5lMHNVMmDTnNYUFO7lLfNKgSVrzijUAMSVYI8ep
fzZKj32GvexIDHnk1VxxlIEJmWqcsq105KthtcuDNUuTsBVUUr24/N58voPEmh9yqGE3qRcAZQ/5
BDu2yLm1RjrDpXmW5Vs5Gf4V9Hm3OsmcIIZeQu7qrhMH26V1XRFGNee1xg/S/UYm3LieAjEIMjoE
9Yq7hF0BXC7OjCBz+izcLta+JBQaSebxY1H0JwsgYOApnAb2fD1QBR41YUGnMzFzvGcyMnAIHTM/
3wdx/cH4kkqXaekZiOi/kzPxFHkxmHub6poZ+KZdvFE/2WEwtd6T0fwM0nduTSzvPlk4e83ThsFS
HWqOILhp75zEf158gGoGkZBjZ1o4OVP/AoXrSTsYRmldZ5jbDRPgh/E4FQy42/ArpaITQZvltahv
eLd9YKfEJRT+JT8NOwmP1ZBNqEceLIYWXw1YIabNg6g2AVVYy2C9uMR1KJcNSPnyWqGEdeewlkUZ
5OdsxbOlNsefBUKCHvw71pbnnkMnpE8bVYod1ZjTfTkZN57K4SK1HwBWmHHOfR158bwpBzhTxlPe
WGRYHBcP0WA8z5joMBJNJTzOKKMKAPQ1hQP+HJ80fY5tFhxCvRp+VL2fLFo/RVuRe56pIs3TdhvO
HJksYYAayBjjMPqxb9JUv4jEHXZe15X7VMYeSsBMj5tgXO0X91P/ixKeK+aFkilXot8V3PrH2svR
Qpz8gu/P3CuZPTlu/xmXZrYTRn9r9smfEvZEZ56bZfwz4I5jbE38KeZFVTd4IfBTUcQMy8CDgzAQ
aszgFgBANp7a1HyhDOAwJgngviRcKX8drp6KyL8/fAUjbQyyC3Zswqat6J6KqqSauXkrTSa+jJA3
fuVfezOTA/rrIrRbMthEBjpWsyLxeBi5cBFa7aPhOo/F3Pjc3WF2GGlX4yXnjfs+90naGE9FL7iu
E4D4Hv9GNK0Veoz0iw4XrzDJumhyPSRy2Y8DzLcMHMwLxkWHdx8TJ8BwNHNWp3596zsUK9fC+LXa
6ck7aso8N56xhn1H68RQr5OPaVy1Tznwb83tFoQlbQQu3VttvnMpcM77q7asjsNMNKuW16FrXFVz
dcBnw/DJ+YIPAysgo/AdIfnZdm/LGN6UcGjV60zj0Qn1OTAxobgu7mIvf57T4jiaFdvH8IkujRCw
c/lRty7GAgr7EivSY+rsGaAh0J0ERQCc3YaEGeh40xQ+fmqAk8IKEJ2YwPJ2PRVtXkZtcspsvmKc
ylPWVTcxL/ormj4eFW5MKg78i3Rt7rCBhLOdrPVjtLK67z6falgBtLbS8iNmj7Wxskzw+zWf8aCD
TdZzJLY7hmLL0h6Ub4TbML8h7++H43c/q686pqeJe2zwW45xz551O1IUT+ttTds1cIydaPJDZXDh
WBs3fg9KtoYr+v9HSPP/EflqjQP85yOklz+qhXr1v5kg8cf+OUHyw3+sAQjHDFwyOCL0mQX9a4Jk
/wMwhnBEAAHZdDC7//cEBL+yJkbJPlgkNW3b5gv+a4JkMZKifSgkxEmqIgiZLv0XQFfrnOg/DpBs
vgZf0OOv8f3A+w+ZchseBr53KP2ijhuOfN1DgIPkMAG9cq3Zod/QuPMzC3Ks9L0nxxhfptTrT9zE
sCg0lh2crdzAuKK3YZL+KVuF4mnwBhXVo13P6ro4AcV+Lcb4CQ/+RVvuDQaKbBeEmbeNSZNybwMw
Hq2jAxVx68ZLctJVHLDrQCB2PeDMChT82oe3Ga30lurNzzykqlegB17jkdbiXBUGpaSGT3XL/KO7
tzKfHjrDgAo9xRmLh/wrW/Cpiew5aVvMgweVtljqMNi7o5NHHfCRXTXEVwEg6HSDByzBQgqIoiyp
oqnDcadRvqJlXDANwClgpLbyO9aAgL4YbuNDKjFxSvblAdSwucuC5auek0dn6Qh6t3IfGu2jo5c3
YwTJwlmrIYZkdy9eUnzGjbT2kpqKLTxZArgGGZDpldkavb+EmBLkaFWKJ0/TZ2f6Z2jwTcubqjfa
GcyEy5BFMkW3LMBkrsc/aIoZQlAiRJSQ1H95NwVU45bMcFZzQWKyj2TlxivLGxp3mQv7HgRkpJma
e6lzRZbXiTgK0rRioweK9iA6ZGSCl3S426sBPF3+yJTwcGHT8Eev9kZ6/jN7VOi0wgXh4gN96Xlb
MbiizmgzQzDbZsL7piXn2+n7v9Bi/YekAYsqcadGfmLSQxE37VH64ko0bXHUtCzfOg57YGUX70w0
jFvdcjRB8F+HB3yTl97Wy9nqbsGwU7tlIgAvy13i4vAY/Y/WB+LuQOekJFnfh5LOw1zr+MCI711l
xBEHTjE+IOptbnE4NN0/9myH+zoxP4jiWNtJ3TF2RdIPY5AieonIRk4HhodbkuYcJZQZY45L7kEI
Yp8J5jcL1r9LWTpJI2QtttZH1MRz/ejk4i33QAkUBjub2og7EugJ23vsZRjKkjWp/p1pxjoiG947
QxXkkNo3kcOVtox3RGmr2ofYSTjl3S0x9SUyMXYuqdO4o/B99po9JvfHauDqyhzHIiVF53ZI660a
gk2y7nr8NBsuaZ2SnA4em54bjBKkryKdHn0nBrPMXZv1M4Ysb7hZbdjSW4yDL22ySBWuQ/YeF8t+
JgVFUtWVmGCudW72x0IRAAToW3If7toiq466VBeovHS9ZAoTEhepodk4aZ6T9HuR+tF2+OpesvKR
6CZ1HY+y1+TH9LCddo73lZi622GfTAc8rTIMpwOki6M10OqnDuE46i2FPW+NNUGo8mNM/96OgMOg
mo9kdr/w6KAGlQbqQJFd/36+4WS+tJoHhVjLoRfmnRbjLnCpHaZIfkGmopF2Owp550OdyvLqtrbl
tROAx7F8tL9lFHD1JfizZJ1S6zDcZ7qlaAuG/GLG9ykWtYOY5IYJKrT+0vvuYGylhuNjDVLEGfhp
hERxInP2TeVUeRpxa0uLj60g5rEx3ZzIs5tdGwO7xYmD5MGCKrs1ZHIcOFPT21DdFk735En7HhM+
oa2BZi2ibDcNR05ROrySwPFAUj/OEz7LcdL68NuGmgYYQ6fiRKXZoYDdERlT+95NTXzsSGuwVbop
hsF8tPrsTtoN+onJS6DlFLo3HubZQ48b0/oErAeKeJNxPAFu4avkDNnmK8kIxejG/khLY286Rnll
JZCvMsFkKxQF4QgR5VZIobtYPtKMWIK9NK+QB2gzNqNOxOD+Sl43icdUgkwTBn58ODu/nc8iwbZk
g8S5K7Ks24T+uXPHDC+qWT0RjLgdxNy8V+m5ky4y9sC/w7WSnRw6FK3AuO+CgRj1NNHkS03E7w+i
C2G+4xVa60zAk/m9oS4j9+A//zNtbH5ecSD3C+9zqgkYYxri/8UUztV7BgIUJHnmnkqO/vzvPyQh
vJN//+nvf9nILgc5t+wX5xOTX9Tn5LZj+7Z2KxW2Q77B5zGfabvgoUf0WWgmwWmNCMqgfla3mbtc
L3J4AzcFJL5qD+sqZa/yP3pGJAWal0GL32JRSZbDCZGDY0Xu9QBAn3EOG0DtPQB05RQu0BUsb4Wr
UdgHXhg6m9/gB4HjoNOO0BTFWPQkYDqC0jbXZMWyteOPYudD2s45hJCR4MMR6BTW47LInsXqRiQk
eEy9GF+uB3x5tN4zmmJ3RofZEkJcUTtPcWcXEZM9eG744gtWeA2cEumoZkc+3wWDJGLhYlH3f8jd
3JhW/uiV8Q8IOe3joRMlsjuvHOhT3MWjllHeOnVk93xPRa5ec1/dQ298ha9lRQnNrFsNL4aINv6q
OKNcyQixtXgjgY74jhp5/taxu5iY+LpJXbKgqjjBBafZCO+cpoDEljo7kO5MekRHY3YBd4hX/6w5
rdZlxwh7sB/N+FGbeMMqS6CadG+u7yQbRXXAOe/sv22/YzZzl498qpLRJLNg79xGvxcsNGjjciQJ
TOJLft7QUDY5JAlRn2ijqqkBoSregydR3/h+e+U42EezP2xrLnrAJwyzxN7gwkFriLsvuYyrOxph
hgAIbRI5dwDGibA06KQy+Nud0N6tbPKojoGOQXWG4M+B1HbUuyqG8c7IB748jUAd7o2JF+bOM73r
eKgg+eotzo33cLy2rDw5qJxwTmDdk+hffSv9ZW2E4kDX7nGvXY1F8JY52Hfq4lyW+tabgkPBW80E
9Udg4FiEJPk4MwYF8dUgCxTdPSO9PPlDKObvZuR4FNTLbYfsbM3DHRAu1NSYVukOEH3PeshO5HHs
nQtBiKgYsQQ59QBKAXWih/0RG+PGYvnBZL3rZfBDQsQ6Ggjfviz3pV+uzkVs2u1ACdVQK6AZUxnl
Pbe0EXunEMZ9PA0UURvLlz3oYVcb4Q0tkGxsbepdcus0hMkX+SseVgM5PlidlU5B+GCFS3R+d2Dg
H+7SYm0kN2f2L4LPnr7k58qkTJne822Zys9FIo9RfMhADU0yzjmYeQ5LdlrNV4U/YC5YR/MZfTqc
S3ceXeVm0v0wZlv7qQu1fPcLB3kOCFhBKdQ+eLq7NWaPHEtMcq8vZU0QNCccSl2gv4xv5Tw920by
OrbdGTcO9c8dtWuZZz/Y1E4CKsNy3bov1NwF20HSQzx0/mbCV8ViEmLUL6+Yn65ty5BPWlqJ7dFY
Oe3rE/VEjP5htlf/z9T/OF1LFoOPq07vmll9j5qZYO7WD6n2rkj9dpshiG+D8m5MXLTSOWZZFmrb
0qXMNIt4EF07tVqHOZm1YvRSfCzAkixcJeMcthchD+m8MKXldcXBwboyGb7Yi+vhwl+Hc3gjbQKt
CEPcD7j1CjgNr01slbtlXMWzRRytlOpRby2j69KEXYJMr5ae8kyvJrbkCoav4/g8zY7AvRJAgRBM
DEa4o43lvXspRU9JD/Mzn9ANQnfYhjvVyreFBqLKzPEM6+ytmYiLTZzCI1Aq+0RvQ78RZ/qQsemV
O5XUvGqrIT3qvDqRy6LbIxueyyr8Itv1RKF12yCXzIOLqzWT57XRyShMcVADT68Z/oXVfpfkwbcV
iHb1Tuwd9kIXjHv3jl38EHCYdjrvL21I/Ck20bU9F3mCTy6IwxtmpDxxnFQQ4RKsaiZZxjqfd9lA
+DRuKS7BRBIuE0V29HWXyDCiKCXCGNVIYQlTxON6uEkCus4dr7tRPEmJjw6jkdhy94zH7BQCVifa
aiEKppTCpk1MuAl1UPvhqxG390w6/87NWAMyyTnR4Kqqz/Aw1/22Sprzv7F3HlmSY2l23gvnqAPg
4T0AA05MSzfh4SJ8guMqoLXGrrgGbowfIqu6K5NkNZvjnvjJjLBwN4dB/OLe7zpRz/z0938y7Pd4
UM0v+P2qP/7B738rOgKt1r//tP79Klc9uw3qa6MMnrom7dayZ4XoX3qnfQUeeJiUc42rhtq79jNG
9eEvi5RXQr5estQOF0lovBPh8RCGLdNjbToTgVGtdSC4PChD9svzDkS1cwYf5qkz2sBui334w9Qc
Qr+TNwKxr5WXstBQ3K3NtWlnHyg8VwNz8nJoCBXrh7kryw+m80W3NCwyalLPjN+0sT83CXeAsqAS
6SH30FN3NzvW3hsPHV87HMyMKaWtP9XSrwDUoP1WOZd+H3dvcTvs/Sx+YQtgHOs+opTub5pywiVC
l2Kfj5yFbewFuwJnH8lMDM8Hh+mREwyo/gurWcnQQnMcofqcatB9rY2g0GmmHUlVqLjH74mq76eU
5NuX+Xbw6oDw8vpFzF3vmBhvRhZMV5kkj41rGUsHQ11WKLXBo2XBESjIxUJ4xXGkWhPWj2QGMhpG
fOSSnXGtUbwiN+gAhZrnuRQEkDXyofDYeGgFuou4WOHMX7MXvOncQ0h5HzyuDR7vD6aizQ60aikq
yT2xhEU2pN9DyUgddBrj6vqWphE6hTZ9MYxiXKXQDVyoK6bX9KsgHmcIn7i1YR+tnVS+mVZ7DKz8
mA6PoUUmu2P1vL9mX2X1L1xS21SIS42xoxyrkxkYUGdG/7kpnCcsa1+QoIyJGswo4xm1mv/MjPoQ
MM1m/E4ONIGBYmsFyceIEmnQrDmViXVOah79Ovk2y3oTxuMrlhz2e8MLPqgT0hkgoPl0Vj0jY4dp
Qj2zi1MG/EIvnnvbOcuh/XLM9Kc+R8l5Zfo0ZuZ51KNwPYZY1AuknuSgLVqLua/bAPkdskPnRI99
Sv5NZQ333K3pl019HzXuBXFdeM55PHVjcw+ZTDOdFbeM3tLi6cX8pl1zF3NWo+e891JuPa984mnI
i15jwyPd0+GpUrE5HjWb8Ln4zQ2qbZz7V6nAClh6MW+t3loyMB1njw3t2S3GXSBA4NY2IoRB03dB
Kgk9G9ytoUUfsR2ciiq5BsI8dGn60kRsZzOfMz/Rb0k8vdjReE/SXi5jjIRgP+luEptGxSMyq+he
KuqA0BavQrXz+N1+iznC+k9Ra9MCWeNb4vsn0L8bkUPelbm0FgA9FqjfSqSV4UcXmDvT6fpF32ff
Hc5tDeQwK1DuIKQpykPWPSVxx7nWafnaTr13Yj4hH6t96+QXEuXJpgFQiEgBd5zu4NtzPk2ErxWU
yoVuoreJkYwvGKrtiGI7aYW3qd1kU9jNFfb4owGKwIvJEjSamK1tl228YPgkjK/CrROeehczly2u
A6NzVjL1x2T37Fw0ta35TAEde/DOhh/SC80VBEUVXaLS2Kt+OKRe+pWO0UbLcBFVmNtjSs8mjx6H
MdjGUffGc4V9UXBPp5Z87sx8LxwaPhWfu2TYjHl1MnpFrlW95b4NTqQ/5779hf59mXvEUqoQo3Iy
2VvXx7rigi3xpvQWetaTZ7jfvZ6/2E/W1BznbmEj3Z+suoiE7S++3BeU04bhfPShxiNE1S3Gc9vZ
AyfcJuZZEBSyCGCmNp7aBlHyQRzmh1c6W8egFaptVMoTpy5R6vYUHkkDd1r54GnjWzs1I2cwcvDU
uqM8QT4g0Fc7PaCGoQKgjHp/FceEJDf2iZlZxZk+clakaCNbUb1zwbD4iLXmOoqHhiX6HpbFjbnW
3iIIGFHQW5P1FfBKjpuZtodeMzsuivaXWxFa14jySADahlXvMWqRXpR+dShDMozcfDqNiZWtJ6ng
RyXiuzPlKwlv/ZuF+TpqqEV8HUGnAr67LsziYBrQolQgnzEjPI0afqfKqeOdrBtyCcHOhW4eMWE0
Sgp/9OWab5mbsJ+KlZFp9aPJOEEj+41tfHwBDLHCT68d9VLuEsNP+GQ9BO8gTEsyvv1Gqe3kUCpm
haFvPFSXT1bVf4pMDl9o13bamPY/RQnUKyJG/Mz4KCMeBtqDUTvqhfXoAxqYq+4A3Asj514oh/zs
2bemkHOPRZwTsQrem0EN+6NUmzZGWNbnSXbbzAnUFhf4pchahORM3FZVRbyJFIa3JRU6XBrxZ1SP
hEyGPjo1d7ymNrOKYfIv1AMVOg+z2WfxZ5LkD2HhOgsrNjWsuB9ZX2MrCm0yaZyYOATHarddrbEa
r7MH8EIOQb5UaDRcydpK3Id4kk9FNp8OYluitwABxFmh+hMICgQBzYg3QfM/6yv7TI2WW5JkHX4o
RG5YA811EBzwNXlrs7PPhNAkaCoZq0m0sARNwcqPzLPfMQ3v4+ExIGH0FijvXql44zaM1UajvGtj
fjeqVj9M3rPOtNClzIHSUH+4pMiHkxqWBLokzOLQE9DpnQtPvdaO3DZotnEzBrhgx+xKyCDzihG9
PkhCADaMd9GKd8sgQblBRjtLNFbJgU5ihBxTTA1o66kMvvoI1zhngBQFjCIQlFmbXhM8JptuCl50
SrjjXODZuL+XE96+pgJx7v4cIgPrYgbGP+d6HkskupFTv4w7KasHy80vY1X5h4l82cjruBE7IDkC
G2ENnigseIZ/aGqoAAQ0U/1H2YyQoEznDnZCTzP+KPOf4OcOA/zKlVZ548p14l3fsPziuQnKu6Eo
T6p8x4mBSYFasnXKZ575x7o030fPjtf5YJHb3M6u55A2UI+ravYiL6oJxz1uEuuxrTA+QnmEo6K9
g3WFb0ro9glMbX1RNLhLTVf2R2Qhc4+m6GcTlh4zyb5EDtvoN0/QKfx+hfKMB1dW9bPm1sU2MISx
y5si+CFK+V7LSLzg8MLVwuO69/1w1Vju3TazW/wBmHOdR6jHzXSWzH5YoqfiFjYzB0LvyO3hBwxg
EbRJvnqAMxh35PWhqDCTeS1rwqxRcAoy/2KS6VzhgAO9MJEPn69sw24OBlTr1kMIixSHeo2M0HE6
1Dz/pjD4iHr9zlMPNH2G9n2St1AZN+SHty6hJpqmKd8EANuTjnnnVJo/kCO9thOTXbu9o1+ld8um
H3pE4RjoFoN3ujU/KucsAZotTGyd5n52UZrvRsP/qoaz9NNLlcYmZbWBmabsl5ZZPJsAWpfoJk7F
oD0yZHiBMMFVQtvkNw9M9cNjrPlr1wsParR48ujjxQ1f7S7PVlaoPh0IdGxDWdQGjAumOazQj9wN
yJN52w5cKk2Q9fiXMhnfmrCihWbqVrjea6OCB7dinjGO/roSnBGyCj/CTnsdJ3r9SOt/1vnBCOvP
uiQhrM86+vcNOuFoSUjM90hMEm/oVVYITSb5JiL1BRzj2pSo+b3p5BSEf4mZtuT0FnOlm29WCKJN
YOj9NEGbqHZVj3KM+U21Kn2UvOw4pnXj1nPXdQnYUQBwgZESEIGmtcECysvVyLg9gunwHa1+iLT4
7iRUjtxf34Sc9thu6fABWkWZwDhuyFcxJy64Q72JHSpgv0hfNEkDLpx0ST7xsaNcPgT+nFB8YCWV
aPWzDD020Zh1Y0OSX5qrjuZmJMvDrnOsyz6aW30CRMB2LZ2YHeiaeNaR5a3qiqz0wj3QOpwnq9ta
jToGI8NkEscORdomG2EcNNV+NxMqXoOFmwrWhIhWq3bKEKeH4Y/JlvvB5G1RQkD1KE6jsIh7CxUe
cKGugmA0sx33vOyMauBL/WE4X7PwySBHNijvPMbvhtUi8OUmHLpFAbo7RqGMtlMrrHtO3B3D+H7f
uXQFjA4YvRs/QUH9kD6R0A1+Wx1xd5LQY/gYmTlPWA9G6KMLvxZbA1Caj3DPh+y81TPzbUijKzm2
TEhmZns1oXcNclQYSQSuN7mC/UbSMDyxnC/WVepZq3xePDXYbHILoZmWG8jCqaK10cce5rEhGX06
8qS7KP8jkN0x2BkDztux4oXm2K19XU3bfueXL24FXqPoQMT2KXNhI5sf6Zg3/DnPeShwJtSY6tF7
TEvTqZ/RZ2KwoYkB+cxDhqFqb6ckyNqMRDRiFoSW9qvE4uPyxy81KW3lVNULiOZXOx7PzKYfp1I6
3JwZjzAscme/uFUm9QIR0mtQItXGMTcuY6qrAts+ErHFCEdkWV4pPX6NPjaPYdpSvpT3CVaX1mDe
D7MAEgw9JtaBpgXuFV8GShPg6RUrrUg/V33CHazXmXrTtOaWQGBSaIe2r2i2gvy9N7FdO3l7MZXl
34ysQ+5P4wpk4eyVNFHogc6p3bxkvqs2aaiOJLxYa6Fzl9bwoCh8ZlwTr/TAA9mAOlou/jo3rJPP
B3Zp+dPekiwxTeM0OtMDNMx40WnjsOOwYbWLfsQFeB3i6tgW58ayzuXFKFgX2T6fQ8jIKWuhtwlL
ntGsOETlqC3z5VlvaDKOlN1Z9JjATBSzYTu8tp77WIt0RDWaFrNBIlr0w330snRTduNzEPjuyqjL
Z0sVmKOcn5ki0dFh8VAnFvvUpkAbHFPFWehxkHguafSrTWdZr6yvUQ7fbNMCe417CffXtInz5KPG
gI25v2iANWtZvyOqbVGz02Ewqe8NJK2VhVJU9jmWDKf6MNWvscgflZY8ZShqF7E/ZiinmrMZstNu
jA2Bv0Q56A6zsmhC5OnZv7IG+3UCxxAVGqbzXmwSm8TQ5JkimX1gq5nsjBgsc30HqGX0eyI6GLe9
vLNb63GMQhVh1kzvUgzBklwclGOHrrSRAFhDsOU13NytB9adD/VYPqc6DyNTY6clMncXaB0ol8zq
Vw37eJM79qmizdGhQfcNqBmaHpa6LUPVWY7EJVjKMTzuStslrFLGO0u3fsqYaHfNPMTIzfgo0SUG
8TNaVtTy5iYxgl8tI2Eiy98MHJw8GIxP1eZsKLVg7cfF1XclCUd+cdQL9hM+qZwkXB9Fpz8TTaIW
M+NWOUhslfZOyXqoNCwF7NSfla2vEdQGJ3TIm3oSD60xbuOBQU8787cYZvEQa7RbUjQANxKmn3H/
HZj6r3wKcA9wHYLi2NidBhmtNqD3dGIO+p4ljXaExlew0HEAkXk2u1moYKfAY7Wgi1takNxREiDL
fWeWFkNuHCUS0sAfoR/Vp27ELMMG4auI4sPQsmFu+2+T9cgSrsmqIouZ1UuyB9OAt3Qog7s2xFdn
4JwwDFUgBq1fAr09O0w97Ig7rGjTLws57ZLDdyXV5RdZ9Qvf669xzMqstIu930D8XmGLO4u4u0Jc
rLbUw4+t7vyI4edgUikW0g2zrW+1z5YfTgdmTOXOnNqfIqmzzQx0H4a93ljh68gB1IwEEMf0ZHn6
c1yiDO7JcXI+I0oqBAfYdjqXkFuBLnnWSjikl1DnIEfl1HNqZDDES7Vbu7GdpUkORshgDC7J3Vaa
TSKN9dMqGKCwxmDsSvovAHQyXNIbSjIqBh4JqfYt9GfT75hoo9letEX80aShzSWDBCDTKShnBnYk
dPy9qAGtvPlCibofjZa4oPjqjnq6UQo3QufDaLNZlndob/qg5mzi7tDaOPF0e9m03jHKuvjaVxtB
1DZky02o5bBVhHoNTfNSpNqv+TgixkVi4qYsh6zgVaXuFSAB2z1YuStrIgbXJ9XZNo2f7JbBKZaL
ApJ5E2Nd1EUKP7Cno2ixRrAleDLTArB1wVi+D6xnAxLGAsrDpjBjxlMWkr2081APuVdU+xjbiAQL
xUNSloeu7s1jbHIb9o0XDCTuwi0qcXBRHNEczMnZTwiBnUvJ8kglc8o9C9OAnA7HEIwUJal2Nbm/
qtGbE8M8gAuhv5KFgUbZ7pk5gFF1ywNS5s+C6XcZICbNTP2cZNZIGdB9m0GxTyr9uY4qRhR++jgk
JP3aoxXvjLC520G4YtcxEu9BIHtGNoCnWQm7E+zkdo4nFA2iyariLETG7jlu7qZpbZOiQMGUYOkZ
2/okmuLBD7emm45X5JWVSeJ7U7Nxap5jde9C+DRTrH1bks1XEzefWUdFmpAMxR70oEKUsqUP/bCC
dMPjjti2WEfdqjMPCdj1Z93wc9JaNjhNXe9N2/lVVCP7UlBVdouOogu4KnjvtpN6Wz+bVYEWoXNZ
jjXKdwU0jjQ6u5lZsDnk99Hi+tg1Wr1TtffLrNRLG2bcsqtPnow0XYmF/YwOe67jqUu0CK+8oC5F
KV27ZIvmPr20RTi5XkTeVjhH1rvDxisw83tT8IQ2jlyQoigOZAq6mA13vA43cYPXhL7qJtV0Da1u
/mWcgy/6cOVFuBAZJO/6jlmgA8vbsFCUZ1N5Y0GM48vhTt2yMvV6n9gKrKoHonsR84RHac+4vEnH
YsQMUnluCKFyzHc96GjGi7hLvKDnbSSltTH08XGc63gk+dTbEBHRjyctQ30cL+D2VXezJE/L/1JT
/r+pKa1/SZR+bD+r7/9dSzn/o3+ncaBRVK4NMsqeM2f+SUsp/+bY0jFwMhMFYv3mTP8jM5SkUR5G
BmgZxQLedviGf9dSOn+bv5uu4zQW8rcG8z8jpTT+mkdCZKGO1tMyhEXWClrPP5M49NKsrCJoodSu
fJ3JO+rfYqIdZmENre9YsulFprjWeCD+k+z0+gfI/Z9DBM0/M0Ck/P2TkXbyc7Hewev/809mY1p6
VtngdzafCyh7FHjDOsj6L00F6JGy4VyoewRydcDb6DX6QprWrkUnttAZV0BWVa+V9nOIL0aOmIfY
R9i0Oy2MMUhk1UnWzmZIxXkC9/mv3/j/+ZA5hqkMxnB8PH+JELLQPtVdEidIyY2jH7aXCXhHIaxz
Sap6DBCKwPsbiu10If3u+B/88Pmo/DMVfz5qpnDhsXBWOEAK/nzUbJgJnVNFyVq2/R5yxjZwjJcp
eq/4oGwiNAvpbILRozYi9H20nzL7ZUx/OH7zH3x8fxbg/vHpmRbpj5y7fP0dnPpPcVupdEXVsXKj
taVUshHXwZ70Q7V3GvHuRTFdY2c8/n/88paBFpFGwOJH/+WUySTVeZW48XoUwyXKYmyM9irAs1GV
F+srHsZv32jPEyovwsAQUGQsGbPPGM3Yv34jSs2I9T99DDYsTVvZtjLMOdj3Lx9D21XIkt2J0Z3K
1KmOZ1Cv4fUruxq2TRplZ5NjcB1ke6qTBs66AU8Q7VL9GOUC9W/KKBwZRjDaQEkUPSipbId6MlEv
p0a3JLBxH5Lm+1ZyA1gxJI6OjoYtg2bOwGcSoMtX5iZtWcSX/KHpb1wb6c7khjz1NIo7otYQSSWc
nd7Oiui9R3/njnSxeXGAJXhAMOYdcLFBQr1EgETC8anxgL/KAexqitRnwY2BsF3VP/i6H/y2KZtG
QSKqQzpLdHEC1hGOk2WoIeS7M8DBcqPvEF+B2URwBEY2go0FVQxycqDXLuFBbXAMavOV9whvx+3m
KrxlfA5c/TMc+2ytd637rCe4YatWql09aNqqCM1gbZdueeYEzI/Y4dZSMTYhZa3Y4X+s71EttyIZ
2nvlwhBRHrIMLaB70jJjOHHf8Vegu7+i0IXsEDE6iNlv2xIr4Cx6AVDyjmqv53Clc/Ad/aLwv3sR
swXAGQhTY8lawFxFEaphIldrhI7tSSgEgLKtN52OLEBWTLfMqDi0dFx45/0fswBwyQ2X0dGgQGO0
xlPlJ8adYHeYpPZES97YK3Nw7CfiXVIOTdR/OYyG4n4ADpTjjcQWmW3TmGmGn03T1mdidqxaMAeh
XWkPQ2NqD45P8ps7Wrch1fNt7uT3Ioi0lW+l/r3QEpY/XC0bbiD1NtYxSYU8mdYSsfajYa47p8bp
2RXq4NUhRi9cO0ugjPlR8AGs7NDL6LpixGFaD4DebuuQ/r5Q7PcS3Li5zRKEzOVzVuIEcWuURaqr
rc3Ah3r3VNdfh+Aj18LmHNkNiA9hfbMEIwiz8MtdJa0HXU9gfOBWP7EOVlaf7tSkB2u242yeUCQd
ggK161g01zaytHMknec87UCtRu33VPnHhKXn0fbYEAqOie433XOCUawqsuHwx5dxgESgewfP8vO9
LaPHmYYhKFU/OvyzlMfa52gm+sYpPEBKCgd/yl9gKnd6Qhopx7tAI8cnzh/a/EmFsY4yMQuvsiUo
dApQUUyCqsxi7HbRk7y+pC1g/k6wKfLah7HNu4d+/vL7f1sD/3US1gb0wp0ejdFD6QU/pcBoX0mY
ubnCF5QGjb4fQu8lGES/UvEVTaJYWdpIwkmdlQdLCuiMA2Jg9zSV6kMhZFyY5ZvvA7IyeO9rFh7k
FNl6th8GbVH32b0t651rO5ums1kOzqFtw5Fh4SxnI9TVGzF7arW/kaOeLCuQHSBF+ePcesIRcJsI
MbIsMhS05jWrE+RqzqdjWns82bs8BB3UP2GyX1Wu99YF3aunnKfOd4+eYl0n3ae5ZtC1iMFvZj7G
fneb7GxXxu3ORQEhXACaJoQRpN+o60SQPPkpqXkFR94O/PdmppX02iXwpx+TSpGy0aMbW1Y/71RE
r4ErQG1be5kDXEKjXcwdYn7JNGAURoLU29qz9m3M+mxbDq5AfjLL9WfhZru+Mh8TbBJ1lsOs2gRa
capmTxhBCcHYHcuw43oqbmWd3syIxNJt5TNjQhKHPmXUPuEzgfkk4ZHXwjnce2l7TJL+sSwyxnnN
MamGvZe9zr9845fvU6A2LWAu0Wa71m+PdTe+VkgTx5i8KNTrrs7NrbiFCFPAnL5iiYDDZzRPmEMY
sJaX+fuY5fDKuvcpr7N3LuSLAIpccNOF43CwEvOxEPlzOIdHN8z+bZpQBvFXiCKEiz36wcoXajMN
I3g1/TF0G9rJcjcfiKAVezNMLv4U3atxYrypP2cNwGuV0lqh5Yf2wKQbNftciMkuO89V2FSOEL4T
wIQotRhgP9OQothArJe0nb/qCgZm3mi9i/m+JiLWd3EnH2XfvM/fBfPfxRLd2dGaS6O7JIlai6bL
j4BmmeNhN18ljs7DAy4284h30IRk0pIcSVITTVmbPzZRDPpniNsN95sNTRceBYHjGBa1Az2jBxY1
6I/5ZH8GHXuYooq/Y4sAkzbAnewADO1y9DJ1z+QRIZ9NtFrDKEt2xb4sLx0h0jeXT6fJhmuDd4KR
EGOeKI5PKZqv3mwkMmL7XbdxdufNuCoBoHSQZcKahTjiWHTECmOtmRxi0Z5dIqoJyZ1ueXoJGy7+
jnH7CmaEvkerjNOYPK57hq10KVun3nUDkWMMee+g4rSdqYovy3T7tT1AcqMVNh7CamBms3IItnjT
h87lakB640BvH0wrPiuG7VsIY6grY1N/KJEOM5dTKyAX7lppBlp5WRqH3198czxUUp8ehT+mG9tt
QKJIhwS9YvQvXkXGEsaYTV24LJ4dg1mVoZ5IA6lAPQ3ZqWf1Sya6xZhNtceq97dhalAGlc7bmCky
r/J70FXtKdEUWKt+pzsaIRx5NdzwwBe55j1klb4Phro7GuxQl5kwiMEyxXBoI2Io7RoNxVCpuzB6
iaje3ubIYFBbEEYCYmcdhogpBOHxpdLFz5BnznZqw3U56QkXK9NIcPXZWnK6l6VHhpYVmXdhmXzO
WCKNrszfo1ghW42p1dpC7MjIAS+LhyVFIrDQO7+78qx5ECUzPFdnYOPbOTA94nNR1RFg3HD2LkRf
OGs5ec0BywD+WYcZgOucgtyRN70D7Kq5KLjr4KbFSbzFekIKjhyICZvcvT3IM85Xh/WA+CiJwtlp
jKJPXT4gdrNre0AfMT1YiJH32phNK0OIL93J2hPm542PDvbipxDFRrYhRzMMYZhN9znaTIeB6jZa
ugPkuPYnc9pWBaFiwgsB98e/yAw9pBWmq9A0rpHXksgnNxE7HDg21hZf3zXSUh9rZv6W1ekHQZ/P
HYFGpFZ331Mc3VIbOdEkM4HgASxoaHebtpDvLkU208DQZeD6lgfz6qiyVwQYIr6dTUMSHG5Cfbhg
od/ukpNtuRKnKapeZyqMS1LFZzJXrR8qaKwfQJ7KGHJg3RQ8JGX5XeSh9jXgnaYapcRsKayaarDP
bqi7QHI9Y9X1dv0Y9i0QirGcNsxADhEgu6uXYX7mEapOJiG4UdT8+N0B/Beh9L//t/evNMxWIXlw
4Wfzz7MN10JIIOh2/+/u0of3Kvyf/+NPfNJ/+1f/GIiov9G9McD4nYSFTIC5wD/MpS7mUpyj/xiV
zK7Pvw9EBH9jc8tzhGM4nBD4Pf8+D9H/xhjEwnZKlrtrYUu1rf/MQET8tcF2dMYxusLaymwCJe9f
nKU51iihN5KZbd2/tAXNg96d5hXdWAHES5zGJ42CiBNAmytBFK5psMogNvJLefZzkCHH86vigwqL
iS4za0aO3cnVNH2VMwxelFPzS+u9E9jCatkmk1wGJbttlqegTAVmTxP+r8rkE6d6TG+DyvmL9wsf
ChPOfzTIMB3xlzYWnTq3LsGciSRh6ep/ydibxBA0Gc5KlC5EGNpVjbndKCF99jP3Ezy409ELIshY
0MkF29Jusk2b6J+Nxe3rGmaATJ2qTxeNy4xS7G3bvt5G1Mhu1VFGUE1Z5uTu6FN3dKVvE4AeF1CP
xhA1VO0j3MhPO+cY6HgrKhyB8kznsnGSYQfnC3FS+tTOHKBSQQQCtTAibRiPxkwL0pmgY0/0drGZ
7pOZKMR6+FevHpvYfCiUHhzbpOFzAXWCoCyD5an6lTYTinpQRbUJs0jM9CK/FB8TOKN2iJqrNfOO
piH7FZSjOEyydG4EqjDTkSh8O4BJ4dSmx0asBsMcj92/ffn9v1VkFyXi3n5ksUrFX83spXGmMHUz
j8mayUzuzGhSM62J9bx1m2aCk43M/yBYNBDzTg53LK1P38MIFM/sJ6goFAEzD6oADEWEbXv9/SWd
qVH9b34UICm3q+21TslPEAHyNrP5HKbBuJRs3beaQswhoXmQRRZeOpmMPIEQnccDOHJPJuZzKtLD
mPjQFXtKO4+4t00cC7IkzUJjfIQm0U46igt/yo9jR6hHNIwSWB2iLWkmNNg2ztLKhqvFuRYtxYiW
A6ql2VUxy0Z1tFjPbzDponQlrBbfTBG6B068X0Um6X6Djq0/pNEz+o9hiYeGZihitm+nTX3MUnmu
ZXJvwPccq9JxX0jYafLpF/pubTPUCUaYuEa8ovLo3QL9suDR6/NMjCWMicbA0ZgEH3AJyEbpbJJy
Cpb3VVIE96wF1dkzUNqThlcsi0zFxyDc1PBgnjjxx3sApa2jc4yxo+3julVbP0EWkDqgPnQw7w+N
eQgIIj7lHcEPXSz7l8IMj+xpi8FN70oO6d2J2U12mBcw+jJDjdDi2apIT6BzyyeUj8Ey0/VxkcYU
wwOH+iIlsmjCr4kYFfFwBEwRUXT22qrCarHI7O6sYdddRFJ76GsUvFRfPn7NhTLkVjXmCSdkROFd
loTVcK6XQ/Dpu+ggNViXLmuDqygr7y4r9otsSnGN+sk2y8rgkLYDvmP1wFQaVRjrldAOGAwU2hYD
+B7okc3sx4pw2oeHSrTW3tQRcWiGtkorRaDSiG+wcxfMKOy9MFn5FA3FX455J+KP7TH40LvQ27gS
cGxJ/UTjn0n9h0djNWiESiPKP2tp/WI0GcuP6ieV4TZFZAqD0QZpgbZEz+qrOVGfi9asdhE0MhaT
+S1LgXzGnvUtqCWnjnY3itIAz3FQrkD+0FdAmQe/y63VwoVe5ShNDesQ6+PBscNjGGjoEsRJKvdJ
o6yqPAKPXI/cucdG05KNjeF/NUYDE51uAAuDWZfhEb3CycvqQ1xWYJNG/QbrkZFS6UJ+7Jwr40TS
zTDba7Iv9zwCD3O4Xhw50V2rsL3EfY663w8ffdPc8StFF0rIq51FESNkTe7jAK0iaO/67lChbe2J
obxuosWsZmBHk2rDtZu/OKOpGPEBJEwQp2tjHJ5+/9e/f7FL5wc5d/0B0T6RyQ7EQ+JA2Eg5XbDi
3m9tocgSmOr/HmJx9RS1edUAJi1RQ+G/KWK1Jj/MZd7Plza5+iwFIRvF2aPpwPeaTJuH40hFbY32
uB86bRlN5bwqd6NmZZNsNoYT6F5fej8aEbhb+pyaBVwkt1ZMJ+tqmK9GOaJeGsNhlerhz0xiSBxk
X9wcl7RlyGts85oww0TGhMbMsQg6UXh0R5RRmnAh58sAIn70w/IxFzew0OxQbKQnr1PjHsPSffXj
/pZK2r8G5vEfrzFL9ahlJOFJUd9AWVarAVlFUJTElU3dzW3rBzfKEZQjYINowKPe8LrHogD11TU8
1PvEfQ6GCu9US1KCP5Fm2EPQKnNa3mpk51wPC1ASYEWLjAxga1b8KQvw7lg99FwES2665HywAFd1
8F3EiKVMBG3ccVFGEVVbe3Gy6YH7MBmGhT5Rm7MEhgOZcvitwE5XZV/gJ0RpupJNdlapFSy9xnti
5hNtBjUdCaerZbwuPGClhsc/F/YtKFGdBGUN60BpLc3YsRIzr5OM3aovCNSa/4pMpWYpcvXLhhwa
kh24yrY0avXSqOJkoXuuuZEluboerKLQK5cJAe1b0+ddagPfTFUG/OsqejbTEqWqDhrLmuLVH7+B
Ud0czBixVZ9arAWL/n+xdybLjTNpln0ipDngGLckwZnUPFAbmBRSYJ5nPH0fV1ZWZ7d1l1nta/Pb
b4qQxCAB+Dfce+7EP9oN+bmRsgBNaXciO+TbkhINn5e/E5aWsKQN96Sr7sKqUKkocGnT2byU43DD
csVzwa6/ocXeOld8diRCjjYoVW6+mMaaD8+NHJwIDjrvdgGUF874F2Km4agRhM98OQH6eNOx3Ump
0t2s4cFm0ruVhfbqFEjXNbT/kG9X4MIVuXp400ve0TZP5JbTzqe7amHyrjD0gow3YoQYCX/OObd3
9bID0VW/Gm51KQk28w0zT9d9NO0A7DFRtFFHLCUvCo8EDZKL/4KXd4kln2U0m2A98gToa5ttf/9C
OPOx29m8C4j27OTw9vtVy9S2ZfUnNbpb73h3c4R4vpmwgFhN9WxMLKiBN/AaCXQRDf6HfOCQ91AZ
H4POPZQxL4TjAOR8Fh7FQg/ZjZW3I0BlbetB54O6Y8yZ6H6jOfnKc8Al5DyDZvUmdL3c8zA52hwH
EB0Yr6jP9PeTzpmDZ954LHRYTYtj3EXYyFbxiwcjDhQF3/x7YQLu/x6nEddHcWgE3/z7EyTCBrgI
Ce+3Q3EoLSWFKHAVk1W6mVsuADSPcuV44kcYzheUl2yFEhmPOh9P4bUPxMKu0967MrvnOur7c/j7
G7GxrnpCjDCyfP9+OK6Xn8JlPCGb2A56s+3N9E7jD2sgILqFDwrMnm8TyGxk6BIC6nQ435rsCD6r
qm9FJVnXZ7soPpPJ5VIpeTCQ/f6h5ZHctNSBraUfUrYOzOUqnksLuwN1SUoIpZTOa+AWOvHqFC1E
JHQrJszduk8hEJfBzcGQ6wftPO9DshynAkFRmqeHOCsf8aB997kEqeVWwMvbQ1PxQ+fOYVZBtwDJ
3pdViXklkdoGlMJ46LWeM1hl8sL/v9YQZdfuZKAJG5pvLeCbl4Hmgidqjn594BaU74bNM681iQvq
5V8ZcWM7mih2wnkshFPtBpuGpqLqTk2kpVYlb79fgSZLeklXXKehv/v9LlLpdM6uVekYAHrjfFsp
/4ILCS0sxjeE9Oj2IunBXv9KmN2NaZ8dvEyp81NcTGhXIIF8695o7wz3GJcANNiL8klXKpcBFc86
aLrvQr2HUUKXxLxoIzpE/mPCJFcpIzEqPuBCRAo0cJno0NEP7G7fsEqMDMrXeRzHO60MSH4oomCv
6eID9CsmGUVPVHepI7nUppEInNmEjZ2aT3Laop/7dkzu3BlFquN+eIPGnqulUBg6BpQtNlZX21ZL
/xBXDLc0FFBLwCZLPem6jhf7K9r8vXBL5vgFdUpZMvf//YqX1suGOts3UjwQffda0aCsYtcN124Q
P/6eCqlHdbd4LrFWmHA6XHjAK2bwN9AE15lu7L1pfGNmx6fRapDUpnPTBR3VNQzRidhy24VtjrS1
GKGtqDvEcQU5wDqpOMTKVbvfz85ADc7skJyrOP5bVtZzU9ChVg1mCd3QVcYR/xIO0T+9Yh/yPGp5
cKGj4lqJxVF02QfV0850OgBNHNlcbmRAjrHx2c1uvtEr76trwoOD0nvzmyjhopRELPa3E5XOgRE9
D53cVjGXCDg3nBJS7Bvpvkaw/eG8dufcJnS0zOUdgVTFBicKrXccXYHmYEiwumOsKWhzxZsXDHe/
H0016dhWrW8xwayGX2FihUSAfJnqLvWjjG5eg8YNVpmkh344L8Jgj7u8VBqOqrx2963k4ROrHj8Y
7VcDQzNOHvYhjjwUvImeSLf5lL+YYOLXZaJuuqzaMiIjqNbAFhVLNMZwhklu4rGKRpzPykOrTZWo
DF6xT6Y3jWYesZ1EHEbyGQWTbK9Gij6WzWW/+v0SkCum8HKYMaAlO9aWVHZNUG8XG7vB4m1HD38G
8w1VyfusKZhcIlJrp1Y/Uvdh5SCJj7jH4+8PYyDLhxZ0+8m6jqnbrdRVa4jqWz2lfp+z6n9+n6RN
4h0aG/tuay3dnrZsJWXyYts8toAZfOuo/fD27fOcUxCgnL7hxOWhv8GQNG4TSNTXyHzKB1ysZDeQ
bbFWZ/3v7RA22h/OzvPvKRloNDcIZtX8BRA6NKAemdlSVRRV3TeU+LN6eZ1FORUXwC/4Qk0Q32C0
Dy6hmj4asL3R6rBw8wf1hyHyzcLo3/qA8C1V7ykHnYFKoQgCLkNr5Cal0IKHZeEc6s8aeUbramy+
MTjdWT3Qytl2W54Bjzk+cXgx6hjgBDOH11JwnA1Ve7eAgbQF85LIc6AJhcyIPY3nTdnHe7MNvtuI
Cy6pUrDInJNacjCj6EaT+jB0wSYYKZ5mGKRbs1Rzc3HSUTI06XieEqrWSFRvkBGxNfGsW5O7EHHU
9EyIoqBAXewU/uT0H4a9tBQ1erdqRfiX9fSZXLto66Gx3bcAsBpGKPig4hXPrnCftvURNAsmrGz4
Mw3yaZ4rBiXNiK/mmuL0frCIz/GgOJ4DI3+MuhbPzGgbe6rjQ8mO8IBIG2W13nNmm08RyS3bpSyM
rU296dc9csOpbVlLk1fq1nXhFzObmxHXl8ubzjCr2lQukRi5Ed9N8MnxNzlvhFlB3J0QANvpRILc
88Sds0rb/IzwNfGJoMhM0ziXrpkSEcf2LjYq39RKUj1UFx1XMDFz8JthlA8YWJyLFTs8xaMYRU7e
7fpwjHcdK1yU3DpFmdH4mRbhxURlGTKNw2nmEjtnfRAdg+WAd4GaDOkxWdlrK6QbHj1n2RvOQ4MZ
ZKMzaZ9SeBpLOlw9OBXXUY8eGgJXDiYOZ7BmjrOGgPNOlYDBJbepwEWIL6cqwNRpxkItLy5CxXMU
jPC3Y15Um7BZkDJnfqA7j+Fky2/475nru/WozNcozskVsDmEq96vC/Y0rmCNT92x60eS1wyCkolQ
Vh0EhK9RZTYwD/IN7BuHuSagLiiau3QgxiB3C8lVCtx+yB3k3oxXVw2WdwxPOjijCrFlF+knXQbP
LKYvZFZ0h7x/zTk8Tg3G4Dg7kyZcnnXBXpD45INAINsEsvcBg37bGVxp9MiYk7XyC3shaCJn38G0
WGnt9DPI3l0JR/k4SY9mFsPiV/8TynDLpvtuXGaB69K9plwDjD1cheg193lKYw+EwHOwdlTEqkoT
G/psCX1Xom3eesl9WHN1J/x1sKMgOQfgGqHzOkmVdaqJbGvpVcAgxE8XQnNaasnLPPV7q2OOiYEX
6x8oNIi4Zl86m4KH5uzoPpCpejXFlFQ4FXeGsTi+MWFYyi7SwzelITMhnNK1fTohdpRa0O3qKWDJ
HT6PNVTiyuo5mRRppuzgXhVIEloSELQpQt/R17z/jGHYWkSo4PSfoojfprDujlZF9YbmNFao7T4f
hrXDiGbW3E1t2JwVpdPDfwm/GKYSByyyc0vEVbCAxB8HG8L7TAce9PUD0gMBY2lm0pWjRWW3kmx7
pELI5ZKdlVdksGDwXY0Ls66QFmbbI/24m17aGvxYI+FDTAK7cmRCDJSRPy0pd/JClAnYPpHhJRAq
adklUalq2mcnfZkifVgtBn6YkKUt0y3OFmXBCjjjWEqWG6Rp4dYxtAOd4Yeie9mYcXlzob+BPQ42
YhbRRhuEfUmX8Z/ysf/Z2fwXOxuEeuxX/v8Lm/Vn9v3Z/vuW55/f8a9ljfkP2wB8gefboAH9laj+
a1lj/cOTiCBtBwb8f0BC/2NZY/3DcQ3WCbZt80B2Hf1/q1fNf7hIv1nWSNezkbxK97+zrOG1/N8L
DMGalxfGAgMdK1sl/vzfZIhhVc4tICWdRyEajoZ+NwjH8VHvIoQdmXewki47pEbv7kowZlTRmn3V
ioqwRY8jxqC4xz477Sy7r45lHn9rhlTHArmuQWgeUlJOMYLFYIi1no5Gmj4wG3HuXa3xXWs+oYSf
oWVBX0ujzgc8lF2qKpjhWtE+dbmAYjVbr2EaUJAuuO2J8lzXSkSUV1W5jwbSW2aCrbczwz/ftuvm
0WwC3HlJZ+2xV9Z3djp7BEr75Rw+d03+3RcLsx9pPiXOmBJ75n25jpbuYLMzPolQkEON1laZxZEF
4tuPkujGq8Y/o41v9Fnotjp3M8LoxH9FilpGgbb0HdDodNzOukX+iTT2dO9/s2VBCag0RXHZYsnp
SyaS+duc0GEv7lNYRag959ea2gh3OH+tMmqBv8xGtasRcK4vT0ZbE2Nf8hgcy/6WVVmwi00e0EsW
DatkFEfX8w6uVr0lYfEW2DkZ3cy8CVGQFAipwBXNbjn3GmBwZGuvykz7o0VmtivbENq2Nr7PVOPo
Lx/aDvDJCF/CIn0b/8zGSb19F4Xlum9GnfgI44Mz5KuIvWmLLBEI0dE1qrcwMcqLoel3PIsOQxl3
Zy2DjVP2zJOckD52XuHKnDYS+FAQYSq7ziDVEiPnpeGBD9lsOejbsG3cYs95NktOCF0r1hOEKdli
E0A/OBZMDUJdbMianlqXmlijEnQnMqgX4n+bihiHLjiRT7vH8vC3Dcd3IxyvhZPfpjn0IOLn6zFO
gb2NJbGIw56aJmWCglSxwMCoEtB6yUwQJ3cDBmjRgdlZj04bXnEM3Jlm/9PbnLJ2A28noerGowWs
vLwFAamu3mJ8Olgg8tD+KRs13lD+i6IxD868gXtBVxoWf6jIoA5ETe4XAzk2eW1/DHJ8LnDMzV55
MzDbm62nXzEIn2vmIDUhKIfS6XjhZPQRvuRCqus25eBdRh0qa9oFPyJmQ5QmzndTAtjT0nLTVwC7
egELKnDdP1ZYDUdrQMhpD4DmKsHmoYrRUk5A1QoGfCh6xij5i6cRoqPG25PFN9QQZw1adko9vTLE
dEnsgI8RxB74IcBSaMGE/QdRN/1e8g0sFfeQ3j9Uj63DZiQoWbn2hSz8YXno2uSp7G6YvUI1Shi2
idVmtAj6dNGMEj6Z3Z7Z1/qdzr/DbcrZnwO2u57Wf7UBwt4UVEP91RdaTZx7/GgQhIPkclNXs3dt
1SDYsiU0IQR0nejx0EIdmudmnxn8lnKgWCF1wTzIZThmWo7SaSASFwoPfaGBN4jIYm72S40sqWD7
5NeWvWpm2TK7Ng5ueavqAKBCVEx+4WXxcfJakhFmcl5748XtWvDhkR0/s6WnXncG4xj0c3mNVJqa
nct151XpxYkAtRl90B9pLv4ApvcwuaX32WDFJHKingvw/e+TtoXxhDXaVJG5UDYDf5n6hDVtWD3T
6VFBRxW10tCQKION7N7Ms3wn2vR5cIgYcZLlkVB3ZFmWu++FIP+PiIWUtD/MZUxdUqc5QMFDHKaP
R73CrYfW0xeEi7A9ydZzZ00bu4mHA/p0bmKFnS3IEEo9RqKzfd8ytE7T4DoGzW1wrRo3uCKwo3DG
N0tiGmFeq3yBT5OnWC+j+JsF7ldneH86aZwSCZEyc/U9i7ds18d/014kq2RGAGvUxHeRr1PSLjYI
A0VIQVib4VZHm0U+IqW9LWLuS/GGL1WpLAlhdFASMj3v620i320DTFA+WcSvi+YaEtsBdsT0E5Ta
RQN4i40CYwHq45WoRL5aTwzLzoQGsiBhfK21wU9hTKRp2fNZzPxInohXk0fWRMJMDPRVk45xxHKZ
bFJbdL6+FMyXdOclYkJee4+BgZkPAdyPmXV/hUQDVDtgLwoJeD8jm0RCcV+j0uoeitoQ24YkvlZ3
xpOeBekZWuNwGIRFrIz56ZYi2Dqx+eQRI76zB/0cEruMDUzwelt953rj2+jo58gyyVSaetaOtvXA
kutiBvVj7GR7R+tHyE7mB7/qbugWA5GRqMG0iB7If0TkYGLSk9fDDTR1vZs6+ZEWebQHKRhdUTaE
1yXQwivIfQ0DrLOXefIy2klyKppBnEIp+m0azM6rcPdYdqPXaHjsFuQLCd7WjTckN6cVP0oXxuKa
L0+GvckUimt0SKxJ9fOYmMHx9z/AUQkp17zSz0klubOnPNuzRGa62X+k7GTuhKZZ+1BqCAd1CLwF
H1JyIPnlFA2bsveObaVmRZHAPa7Wnq10j0zwznoaPpC6EkItwHRHnrdfectAb6MjCZ/ke5RjUbQa
oJMmgjaCpbgqMiJAqpxhYx4QoB15AADHRuzcOrrFmv2nZv3pl11/KeGOMPnlVIsi+173WKMEGMfY
WTpMqKxFu3Ra9ezMgXnhY2Xaqk34khPL73rR79K+vhcOxXxc9ifA5+9zGz5FSzquEOQQvYhuepd3
rl864CFKuvwyGZ6ZwYx0udNzcJ1h/hAYoX3W1hTwvJ7a1zJGOtC39jo3w102An90A1p6xiNrvb6g
FB3o7gB/xiDDNkzO7sJuQcNlJrt6BjLVQnIsFsilgnMd0AB8RIsUYBmSR8GGMgL1nDOueW/zoH62
kmlfNVoAJHn+W+EGr4My2Jk9WMNeZrs2yN7CIpEbo0bT3KeDdjUCSNH2YBJdiEhcRMU2ixqitZC9
4WlwVIPOvpNeWgPK6Vr3ninvoZ8pBnz+EJboVW3Z4Tk2idFAks8ItxyM06RxiJvw5szC1nZwCcpX
RvBnmS+sawvxkMtxN0rPpDPNNJSMi4+o1TsTKvg3HIevfund9wxW9vQzpa95phlsZOZ/aoH+pzf6
L3ojTgRhEyLwX/VHu/5ziD//Xx4/9X3/6pLoOv7VFcl/2KbAG6TTNuk6LqH/lLAZ//Cwi8FdsSyk
EqaplGf/qWGzLexCxBlYJm5A1j3Gf6ctMiyTX/N/+JNcnvBEwWEzsSRtm1B907/1RdrAqRx5ebix
VcFnAVVjU8MaZmDMX4PkDppGEscS3XQnI8Mwjj48FK7GqP8kZYmnaGKr320qdat1zivOKMpv+0Le
q3xbPOeTkMvoma2Hvk8YT+4m12xfYaBcyQ92v4yU7ZPRWuJhJsbnaDVj4LtamN4Gq/F//0atgMWz
FXd3+Iiyc6215iYwo/BLb6E0kE0Jh9N6KpIAJwZ7cneWzbPtImJy2qrzzTTwNjGuASJnOYKgKfV5
9wqe5thK1r4pvCVdgZcmhWBih0BGQJHvF5lgCSuIGg8b91gbN7wt83PRoO8WHR77omS+WMYGGF0M
KapukotCjGo89fW4H3YaTJyVJAQVSnh4LG2aMxhSyz5127dFgaVyHZpbBGtqVtCpzrtV6DYKPGIa
Cq51T6K04LF06uFVpQpclff5vVJlrU2YVlSUxxKkUlcAxIN5Zc9ICWKFwZoVEAs0c7hTTB+YQgNW
XyBBYP3ByCuQVqKg8CK716MI54fCbTVwt0r4W5ENh0sBuXKF5ooUpMuF1jUV7Rc7D9CziLlF8Go0
YL3Qdz0ucL4CBfyCFcbiInyKDVBgk2KCKThYmEIJo0vd2HDDXAUQcyWeLwlTjAoQcXZ0HGGNOQo6
pqCFRe2cgMoRufHYEluaKEgZhA1WygpcZkEwQx2ylSkvtqDHWKyXMdKuC4HE/mTbC1M6x121eXVt
qC+3Mg6HXVpUDb56qDYNZkDWal+ESGnM1jE/EzdIIM6f4Be55gJfyxSGrYDH1v2C2SC0pQrVZqR/
XIVusyUQt1bh3CYFdmOk6mxaWG8st5myWsPOUBg4pDbLttJBwxUKErcoXJyrwHGZQsjVsOQSRHcp
G/hNpxl4pOCFepXzFoXkY8dTU5wHiDeXxrTB0y1ivBkCA/5Szt9ltPzpSz3DH+ZypU5zg88ncnaR
4vABu2FFh2koLrJtKwHmA688Y1PayNFI75a0PAdsiqK26Z5mYVabxgqAoaEAo/J0an92oTaTWIHo
ikau6BnHznogSVp3XubWeSWxJNplRMradg8IJGQaIDsq9jFQcXDD+LEobnZg/QyjZq7jEFV9RpLw
Gf/psZ7a41Cm3rqBI6j1zrZRYEEXwmAFaXDQQA7SXx7h0buraRbNmsffByCZjVjkwVK8QgUunCRD
XkCG/e9Cpuo/mzGqUYJZNql5HnSezjknkBAzRGmbuocvJQp5jhQuEUkhO178wfTmK+q5eRuM+kdb
O1cTlkSenhq4hmpJ0y7FDkUrrRlsxinNv8IEqAzMxowAtAWp6qoKrzqpISTeHCwFeZyPJp4LA/Jj
jQorshC13hU2mQCmd7MVJhLK1ql4H2BHcrb8kCT10ovyYdbmGCgxOFaFm5xtHEgVe0hSiLm9vW8X
MiX5bOznOsJWHHQCSGAgWE6QLMmDfext8zNTiMusSx5DC4kf7MsRhxsax6dWQTEJQtksnoq4IosY
amYNRSSGoulC0ywIoAGtGcHYzLTwqVHQzRD65qwwnA48zlGBOStH3g+K1Nniu2s2BIXK5U8Ky1Mo
qKcxEZ8yef1DA++T9v3epfwhjWPb1Na5FsM+UYDQxWBHUytoaDAF7zkU0QIpfmiygBtJBVgBvFrj
6r7L7INQAFLNCr+kQpLSorEEdKFKO8eMPRZpvnsRTX4fbQeIpnnLB9nDOFXQQmBURFRg++gijxem
gKhG4nIPRudsWD4MhUxdbu4k3gFcs/kCqBpX9jvc4lVeDcgwwffhP1wvccVGABprmtNvabl4rEb9
jfDAh1qBW0FkMlzP30KIrnpV3CMTOEdL/lWzIQ8BUfkzDNhOwWDJN2DzVtHwwolts2NeRs+R7n2o
2g8bO2pBuLJV3SLs+VgUbhbN535WANpMoWhrD5Kmd8iL7oV44d0EsdZV6FqNbaylYLYEy23tEbhd
SuPe6MNjoeRLCOkuWo0NLjcOYwY2bHCweihYLnfM01gcMY3W68EEpzs6wFoEhN0J0u6kkLsT7N1g
Ll8WBeN1jPyml9M38sgLy9PXXtis5PFxtDy9SX+DyRrqF0chfiepnzk438wYxyzvsIQFHMEEXmx5
QjTI6gpYcIyGw4qyL6ISdyk0YRqTAnNSA2+UOdRN1ECHcRQNG/BPcLS/28p9MaETGwYTxrrszmk0
MaGx7jI4xjU841D2B6cloLJWHCHvqWvqE5A0xEYWRDyWfxFkZIjY8aovUdNaiwTJxlQTZCV24fyN
eoEACgjLUqGW6Y4IZKh+XLhHZgMore4S5nFu77eNZBwAsLlLi/uleGzhOLukpTqslzeJ9aezS40x
j3PF+I1CIOIKC2xPaYgOWomwlURtGpK3wuXUTibnYXZZ64OgOrh1LnibvWenS6ARLijBG24dqIkh
HE36AXQDMS9Csxufrcpsf1mdgxZa7Uuazk/Fh9Y3r62hMhNU2tKetExA35P5Y4r50BcE78EXERCM
9LfOA5wNY4AbZspwRudoGn3cMGIFE/xrSAi9WrqLNoVXwZQZem69yRJj+zyDVYJyv/Wk9YWZewOV
hVjiCI9Q7ByLupH30WT9iaRkKIpMdmBYvjIH7z547VrIfdhQmdJBKtXyt6EHx1l45X3AB5vWqAAH
l+rSVcnPKVhEwyBWO892VhrIDQqNsEl+pkJ/jmF94RT8iR39qa1fnAh4UjnTlA5UYK7lbCNCmprc
+IDxxWA6fIWq+kaKrRBTgmeNBbu05ufOTI5etMDJI7N4DRwQrCCEw4iw1CmzyF0tdWbLmB+jdsSV
PCZIlXiFJBuH1gukm4dkYgxPiv0YLi8jMHkHhag1Tgc5gU8jtosU6ptJDuSmxFZGIzhNvpF3T4mh
JiI2Fw/BBu1gMTiMDN9y6ueKpi2JpgdFjXaIKK9SuPOoWLKZjPaWRn4ICTthTENd7H5E+K8YLRvH
pg/fEkL9ZrM9xVAsI3cLmecVcI9yn2DhB9vvpM6PeovcBMH+pITTmsHV5y7TG0/Hz6RJX7mydwMh
SxvYcR8RwYIl9Aq/DAyPcdIKvMcZxu6Aso0o8AwGH7oMv0u2Zp4cqaWTFU/+1WR4d4ziw4RMm2o8
1V2dH6lYLmboQI3uH2b4mGFDmJKYig8Xsng3w2sXilS/MKY1QudEluubpcXV1umd89A7l7CyEerT
r0a9uHhiVE99ZntdXd/Hi/HX6F6zxNroRBJ4fEfZUs6wbMFCmsr3RPMenHzP49PatV150BLkVwSo
MW2KPqNsMdnpA1IjLeqsu+2D1wGwN4voHKFvL6P2nun90RDFU9DoxyHTV7bV35faBx8qanlsC+uZ
kmerOU9tGVhbOwrJDeOfnhtvROueOSrqhPcSVihFB554LSCBzLG3nTkeuToaMq7rYxkd4eY+jiOh
NbXAuce2CbFfbcOcajNEF32Esdl9DkyezkHQnMCyVr5kRuKiVZ7IF050KUjUQagRGuE67tl1ZGh0
EFaUb0YoHos4y/2gqJj8juFrGqHWKqeAuVDCoLyM5nibg2rFPfFqaxPC9dEn8TfaFDGCX3fa5cPN
y8fhPZK0VdoI+bEu1rRirGdUSdRz9Fg5SrUuYTReYlh3B/2U6yZ5DUuXrM0o9q2srT+NxN7YIxv1
EcP1pWR0I60yu2uXXZHWkNFj4HNs39dLpSXbZAz2heWI/dBFb0uYMmCJMRQ07kyJb4faGXvoM67T
o2zouAJJS9C3Bi9J7DAjVZtp5eXuVeTWoc1RKpmhC6A0DeiOwi/TXR5bI/+eEucHY/jQmd/tRIPX
BNVXJZA4aLX+WdQW3OCGPYmbJ4gXOdDi1CCDzeaw6qMHxc24xvnEXVmF6UdgAxHwRtldcXnlD5Ms
/pZDn350MD7W9thHZ0sL42er66+/XwcZn4ChWIjl6ePsbUIQ9c+fU9qs34Jew7HKt9dqneJYNy+x
+02QN4c58S414oZ4uDiWM37h51SayOwuXyqMCMVU3NmOdkObgVImY0xmhVDZk/yGNA/5kSs2lltq
O2Ne6k07eMx2M+sxTBFxhJFxq5U5VVvYLESde2p3OZgCxDSWuR0xQwXQTEGfAyEJdTZWbrOcPFUY
kIuk+zbq24EIFyJrT7rdqD4gYemouL42elB/JDIOFjcIxNTk17JcslYWUEd7iQgCqVqPVGsw+KJk
fpjrex3NWzWhT9RsBA48q4hIyk7lTCRaXQBKm0wq4ORUh/obSct71qKp7iCaE2z7WLggBGZbAz6F
G0PExAA04R6M57dhkywAvBZxlsvWEdyl+nC+2MnceXLyrflv2ilSyUzlXWD/Xjmlj5l6XKV2Yfpd
jh/cDElRNimxPIG5vkBUVxKSs2qt4r4sO45NtTqrh3u5SA8NrUWLsWD4t0q4dKX5hhUFXV0EURLh
6a5q8/uuH754AiL3z7t3pNfsSKvluSDlLtPG8JCY5pEjfGW7HLLMi4PVaPUPdOo88ccnAYxsM0qY
jvRn9SDMM1kkl3bXjtMATQTTPnk2d1MS37v68DJb2HUAlTJZwWTLs489wtyqM5jtyIBpaOp5ClcW
yx37Tx6zWO7i/FKQVVhW5o8xRSripWYhmVZfYTb55JFhY2cGgB3nwMOWgAqkYKXGfqMi9WWVtV/t
AJTJSMdwVTrDQ4MzKCkPI64Kv3b4kWlx613+yT1OR5I4z+ao8TucGBMVkpt4Lo1rLJ6szDtp4rPO
ez/3Av0pR69EM7avUl5imTC4hpozF/UZTN4+nBFfEql80PEZrYYYvVk4vaKLHrdCePoqc5Jgxa8v
9Bc7lc7WzfXXOA7tndfqn1OI7MyFy7RCm7BJK3dvQP08hlQWBp6zVRXBkkMM61bMUwzNOJSlSozn
cLtrbSRxoAbWecm023Cb7OCK5tzbw83Ei+0uSLIG9JbQRINV2eIjihv7eZEWUPV4i0ub9Y1+Arj3
DNzzSyjCq6VNj5qW7tEucm+47XffByz5TFLQyjh4VKvxOdaanatuQwDQK1uTP6nVPCMi8sNbSbAK
zWPiQNBnFmC5BowjRNrQLv/GVWKc1CEjenkS8/giUg2NQZTuWubUvztc6VTXCLkQiB0HEgymKzct
MO4YOPVMMMLARUkErEhl0rgCOoEgMjMI6oNK52us3qpgY/eueIbFtNM9wt0jnehpXPrhBk3dETQD
QlG6qrU+F/mG1SQpjgD5Z8tBSvFcxdnrABSgTpfkigSBvBfGJXKqtd3ihCBMeCk8RM6wmu9KbZIb
GXjwSK33CmbvXWa8QOnzjn5epyej6O9rukHLQOLs2W9VI6kHWYwFVnGYy/pSw6TZBF7+ZVsOfQgp
BERFjusUL/OmdpvHFtGibdVIlpH34UpTnWvF4ddqgMTm2r1Px+xS1wt2KKQsu6pwtrFoDgb7vLVF
ItEmC07GLCHVD8mOPexRpEm4LZvxKxSMd5roe9ZROjpAJFkRtPuGIAiCAnPzIYQNcCFDM1qjRKGM
a3miEzPGkuixnl2fN2j2R/uu6TFIyYk1QOlsp7m+s7zC8hlRHNPEmtYp3DamtTVhcHf9xAvvy/h7
lvl7Squ7bVvW/i2dAGrrYhPaaYr9zbwtgEx3cVGp7feCZqXi96YK+pwjIvAIzvTCkhr+oLF/WBet
+el45xB1AlYnjEvgddeOnmZrHgbmhk0wjrTkLIcuPhGo8cfWxlM6sIsrWIgsYVkc2gyubG4VWHJ1
XFmYuOuNMQYV3uc4Xy/t8OT1824mTbtOqARA7rtrDqR0jc7ixzK4Zj3Cz0pZpGytUe8swX3djcmu
FcUrU197O43kuJvULVWDt6qUlPWVLvq1BemQXU36XarEt2WouOI7HkfktdEppKW5RtoPODJpvpYG
XlFM/7aMUOinjGI4YGMmiEjaGYKJtpyAy3TPXh2NrG0spKRu/KiLJvSTHKhU0b0lLJ0PkbLlxmNw
QoaKKwiy3t5GZFlXwS10ua4pjjiYFr3y016Jyymcus7e9NCtYV7bMLr6l75tTqSN0X8k5hHgUUvr
Ej3Dyb235ye9z4FeZuq2DKy7NLeqdUoTuqnK+8nNOMVz7qUe09sWhSlA1djDxWkxbdDdjRC408XS
cWFayXsgO2QHDF84drzXuea6HXNx1xqIQcpndsrOuihmx6fGNtZEqz1hx3HXC1Bs6qkY+hcilFFK
TC1yJlHCjTTfy35GslEMoz4E2nhhUiu3djxt2xhOfE57/r/YO6/kyLE0S68IaRAXamxszNq1oAuS
TvkCIxlBaH2BC2A3s4ZZQm9sPkRVdWZld9VMv9cLLYORZNDp7vf+4pzvcDPDzcx1VoBT/01l5xsr
ClqujheLiQIRjvFSNXJv4klZdJq2qePos9G4fIO4Wo8KIvU01IKVtb7m6STiSTsGBiJM8L3QZApW
g6yAb5W0D17PqeNP5bPkUshtcrp8wcTKQgaWd2BRGLXsOjemXI94R3ZAJCLrscMNycCQTI9y+pqk
Trs9zpgv29/oKBxBoLAzTPeuNnSEBbuXJhHZEU8bKbm8M0KXa77mnCYieUYmL4V9De3i2W22iN+J
Vev4HIMRVEuCkZaXrMMcD6ORlbsGPA/BQiadSrgm4gPesfPaueEPt6nMVZ5FhHzUx7owv7rivbTk
a2zlzwEqhjL0dyjTLmVZDtwfyfPoFXhL4vp+0pmY4Xr15tol1wYNVkn7TXflkwRfzbz5iQ11VW6K
Gk5ZxYpbdwhwCYgtWUUqXFmiVCs1RLsRhsPCVFb+qFE9Z+wPUBccx3Qk3qXTSBCiBIhQ+esCR0OO
ftgJy8NkGhfIJZQLrbfya973hEXK89h7SHDNGOlDmS6Fj33cCq0bR+DNnOA3O07GXiT4YTv6cpj6
I1AV7j93upTIoJdi1pJ4xbmkoSYNSwPNhAds4QTcYHODgtHAPN3pTtZwM2Ch8hk5MmDWuUHtpZH7
e6JhFoyg9koxKzBDDt3KoCCsfbpYB9aU0Y1w6fuTUNM3i4VdPc+cEpwVnS3e/Txigk6Gtd7aD0C5
j6xXZkCZM0t/qNpCph0kAVC6lndjYe2E6u88i3uEQ2evghwnlNK61RjR8Ms4qx5i01g5EaGpXkJt
W3KlE4ZwHaSzNNz+RzihvTaTo2M250ZWwzXKu5svIgz7ee8ewlEfiRcMu41r3DiF93ncsGbReE+m
t5ZEVZF4gKNNChElf9iS1bg5hj/STHuDVHGBPlvvxyDZhDxtaGXcj65xHrvZz+9oDc1y6p0AnB1V
U15J2riTOpYJlA0EKtriyBDJHsRblBnQprCZZc4I52kCTWSn+87VyDNST4y2nsdmzFbRoG2ynofF
5gVsA/YSe9qaqj4h0YcSgAlAlZjO7HySBLrwg9bCeq9BVTMtN/cEqC7L1iMBWZAHlh1C1W2CMfyI
Wo5yyeILkxOQPgg02TJ36YkycbRwfrheUK9Ti2OB3XlJ0YH6vy3WGnszIKBNmluQZpIb+pyL6uwH
P68XE/nZq7qWADFTjlKhk6BS74elVWnvZRE8O1TgvBwuALSJB8M46dT9RGbr5CxpMzfWveGnOzeh
G9TinVkTdKsoZ4sO7qK+hGV9TUtKOTOHbCPja4HXJUCmsQoHkod8YgiX7LnOoPW5kkn5HC1+Q63z
XhHa0KbjR8VqbqoGHilsjHoDsvqNBo0AT2YbdaZ2qn0KR2eXwo3vvQJ21nSMdYEo3DV/lgWK8oqf
uIZslLKP3XldciPJhSC4HogjiVggFHkDVcm9zRbSEYnaSAD0WTsr/vU9w1XeLKWky2PgvnQgxmIi
8rKVKxijui2Hbt+8j1H+GUFgam041XXAPqEyl5IZJeMYdJuDV145f3CJzdmVkYRJaSefZaNfUhvt
oOmlj73FP9E4EdzpVhGhZrGZ0CfxmrYiILNu/ks8bUufpTA6l7G/mhrPea26HTMmcxUyNiZTnems
r/+oISivcFHyEkBfKe3gpCEoxDPFS6wHGbSKPNx6fiHIsx8JgOs/nErNlzK5XL8+9LgumMKJP/7x
11/8w8/Z7YiA8x/+9e/f9fdv8+sf+fXH/+pzv3+rLiDEDzvmJVTJ/cB7kLoGyOEmJ8dzVQLdI3QN
KW+V8abDWgzTmiIlQjjUTKWz5LladjbgT3zEcKkasUK8aC7hW97GjAGTEelXvZl2sg+veowY0SrV
vY6pZzmqayxz3jGC8tIGLFohD0JJw5Cz9/V2nUxFSHdIcHBIMrxyvgHkONdETXcdGfb4woNzUKY/
qqBfI4iLV5D0iU7CbLAw6eDI91r2zcgRLelH7RgyFBHJ2ONYP/DMHPA9gWjLkOLBK9niNwawDVtK
E+dA4Zkkq+bq27pcpqM6ZhIXUxboM7dffwmYICMR4l8YFpNWQrLoJgcTRv2SBcZTGZ3ZzTXrhFH1
wsmrdWJ7PGiVpwDfYYg2A9vIilKwQ+8QcsTnuOP55vYDJTeFaDzdyjLZ6f1wjtou2mGkW43zmFk3
CXvHRcM0YkRaniPlmhNZgEbgvJElZ6CLPS/lyVEKhleQf+J/o/gjHW7Z5wQv5O5b2IE3FwH0xzF3
T5ImCkuxtTMs+yFB110Z3d2UVGge0BdGKACtrNt0k/HV9ta9qpGvs/xmekhdDz6jvKHlwy9lE0E7
uv1Bq8w74aefZTbHDkUVc+KHRNf2s/JYT2jwDSu60AogbFLBym4ZGqaXog3OfclzZZGmG+mYuwIb
I0vZoUgYbkbCniUA3egHbAJMhvjFLHbSUc0hBnCJPiiuQOuuiGqJA10ZoniUGUyOTrgEjTGbqzaY
rHlagTlARqRIahQis8Rddrx0CBQExamicsna9j6Fddb44dkKvBOgyAdfHQNUbku/vK9YaeXfEyGY
/mifMkSSMV2fjlKPvPULlSupP/LoMAdAG3ZUo7sqzUffMFiLhXch8pIRZkcbvUn210Qy3419d28F
jNky1eONtL+CyV6ZQI2tFg1Fnt4ITqGqC+xtbusHO09fPA2WBFTvlRNQlMLPIRNnuK8AdS55fE+p
xIPG1Omechp/YwcxqmrMu8JwbpR4K0jVTLej8R7QPXuFaPpZMwQ2IX3awXA0bfWTrcDdxJqvylmq
xDI81Jo4FlEbr50sugbhgLW109lIFpupwVQ+1Pmmyb1XrKpobJjtE1phh8wEDe1nEASrhi5jMBrK
m+A0BD+MkYubWkSO5t4o4a64RJ4vmt7/2adyawP9mTZBaLz5gf9AAH3tIm8e8U4m4I8WEwia0WI3
XdX1k9IT3tLluJMgZCZrzq4eD5P2YEVEUBUkljh1da1K61jW/asbJTcXUOZyqHwMjTFiIhfw6Wge
vUH9ZNlvbqVNfW0QuRBgq0idGK9y9txBjkgac9sNHyYWeB3CqumaNRuz5k1lI1NRH1SvyanZokUJ
UvM4yv7V7sAlyuwWh9xNORLeYR7/hJVSy/lXTvrQi0SLuAIEShL0OhNfU486Xt6YLAPMKPYFufJ5
WV3rgLQCK6YvjtkNCIVlVF4BC7/HUuzihlGnN92LIpdrkMhDpTP2jPezcsaazv3Ey0gT7F8KdzoY
9tacS/VK43o3TfhJJRNphb+99LCU1eNbTPoKp3n1mZcBtCRmpJJ9yQBLYGETwbczeGGE4RuDvZ4U
DFZZ4EcNRttxQ1Zcp3/iqfa5r+W4E156zgsSWFJP+8nk44VArxeIQq7rn+2suBYeyhqOSqq2/Oxk
ipFCoe5Zcd4I9zr1fkc9bmNWmzl/mNkeIhRiS4tPRBykIeQpXum5sWbDwUqLgNys4ITLh13SDofU
TKCYjCxYi1IhTRieGFLXS3g26Wa4ukyIcUKuOh+lZiaiq+k6aLJGjccIrYIB6k8PNEcy6yB+HV5l
4jZLHODnanA/zKAXvNbbWxYObN2rDeEZTxJxwtQTz404wgbaFmU3q7eWbiXe6eW+qlQ/KJMJ4BQV
n2NckxQGFNXEwrFgcjFuk2o8qJwJRIv0QGRkiMYI9HUN3KzlLJ2ERZV8AVRDVFHDBle6xCRZu551
qFenmJy75zmCjtIu/LKt4mV+ncs56DuytTWJzTU3U1W11Uqbpp9a+xQPHA+2DEBL9uvRFSMVOJcP
mxOUa80yLtBhdIwPV3nbrwsbfK5Jz5A1LKfsgll6qXsch2omD9NIepgxJ5wksfJuRkNwHt5P8nBS
MqG19lWLka/4OJQXCfsYLwnY95KPRpr4WJLz043JpXGpG3wiK7isYI8MjcEsnOFfPoabLmTcojpV
k3/C3RO6JOGmrBQCD5lwnsnjxFQEHQi7qEgc7Z72NlQUm6WrbnQWOi9ZfEDOMqgRTnkDwEer6Nb4
Vd4Fu7520iGG1y9pNsklPviGFPeAGEXGbTE+eMTBM17jmPfOhjafA0W+VwSMl+iJPTG1SzfQXNDC
obN2Yu8pKL18y6aYdRqXD/j4ryAxfrSJpBEOx93UNRnODqYT/JK5Z+1jZPufyg7Y6DFvQA5YrYdU
v5q23m7JD+2OzIkoZeuDa2GyrQ37wErs5sTa2cBDlnbqcUB078vZRxpyKA4Vipo62Dfkm/d68alb
yGuMFtn1oJ6attpkUAEWUKTo0EfKXT9n8BtJ8aU32aXT8k+47hfb0YxFcwIxpL/KauOUGd8j5jAM
5fCeNo8T0qplG0HQs9UNg4TBDruBsbPv+QVXmrlDcAyxhCufQd6r7Q27QbkHwD3IH7WKQXQfY5Ed
I7QGULY1D/WkNp8dNpGjUK9ZD9+6yPlSEis7vu+BGt0/Q6vazEdpj/Ru4UqMMDOsC8/qLc7LR11r
j2G1cnqy4OdrMAjDl87CWQqmNzfIoS/FNe5Q5bAmvgtzeepE1uxqM2Ceiwgs0yHgs2lVCQAn6Xv7
XkxboU9cx9n0U9YPbaB/GX77TNgeCrTJj9aRqF5lHLx39UuYme+jLL8KzT+gS3wQDq1D7R4YhK3N
WOqrX0LItHHeYjih/ATUK+QsL5j+b/HVkljoGXdZnh0HYosqv/lLRMC/BNX/T0G1+U8JoTt2oh9/
9Jv+RYU9f9Hf1NTiNyYMNokprmUQ82DhHv2butr5zXYQNPsGYmkkeLO39a+eU+s337BtMKAWqjuL
dAwSGf6qrjZ+AxlmwgDQfUs4EEat/4642rX+MzTTcvCc2qRQuORf2X8mhCoBkI7hKpu1lGTmwSxO
v3/IBwvPklxFWmDvC69puG/5oJG8velmATOwwHBUzge5Ak1ad5+kLzHTbNKjZ0f6k2K+woWfGz8N
Dv2+YnzsVeGdZabIuJukPMaaOz0izrpFTuS/x2Fi4bL2nLvCN6d74IlcpZU/vuB2XQeaPyxiR68f
nLQZdjkxRCA+x/Cx1qmzGpRtT37iIgQmp80K1YfPaYhmJoVCpwfZShVsgfweWVFoaMmbRaA0oSKU
lJSm69CS5SNkLgaDupjghXnV2euMd9XKKyIA+8EiuBPhhfXRMYc/5tPHMHbOTnOKI27R8i43maEB
bobvgAN9zSVkYdjVqKQiqcEcCoFds828KzMkrho8QdZkwyNGqTcnQ8euHAWNNBDJJW84WuPW7469
kByydVK/1ZQvc9navUpFrYMpU38wS3nVO2LWDWG+azAClh6p5SfTtMZ1qUjQCGFVLhpTNlsE0+RG
kTSDzlXF5ywzP9va058cLXiw6qhb25owtsLrxkua3o+1ryM7C5tNwmBmuWRXqjEYXWdcJ6eU8Awy
8UyEKnqvn169MlSP0piGc9Mx+wkUeuEk2mWecvaYXL29U9oVbLtJ7Yqkhi0JfXLbJ6V+xmOcbLym
u4nWgpIxE+X8KQVaWLreOghCwDFe+pD7UXAvGvCjEVIhVLt5e+6Qlp8ZyuWbsGm2jp788DU7OGtG
oJ9dzPYqzi91r77RVxgvpnEC5jGtXEeoS9Jb5dZwwHNgoAzWRspsH4y2y4VCvncZJMRP2Q6xelom
t+zw6g3F8c/IMatPLx3ukRmkt8a23j2TRNIyEPG11zjhh1ASv2q9ayKdXuuQAaeBRJ0dLn48jdcy
qfKoQm0AfGvdru6ctESNM9FKWTL2HkplQUDQbLgMOibrMPCr57YjazJDX1G5D1k7+Q8dEsBF2ybJ
plVOtTYtpnRx7LDXExDKszg/J/OHwOi5vgK7YsvqVEcP3FeSSWZLlSm6Q+zY74FIo13YkPVVRycS
Jba2Kfv7tgBt2+WzL0s82gFvvzhjNjwKeihUfhc0cJtUr6JT7BGNWlphcszMAd1+rHfrwA076szy
gcRc5NSySB7NDv5IFWUM+IvsW0xT8j6GA83rtuSn2RlRGqCdpUJEq4LGRbeMlTSE/qh3ntxAegtW
42wqHVjobkhxGI7kFKsjhcGnGxAAkKrhUkvk55ZDOB76ux99PMnXJgmfdANCKVZwMsXhpu+bnCXN
kM4ATDt/FnBJT46FklaLUg2zKznYvfPUmfJ7cnlE0Rz9aS+VZpOKYOSvSQBRsaqUvs97EkO9AvYX
nPJwHcjW2hgzStinw4EH4y+iqqNCG7s9uZIYwWZIx5xm62IPQI3/lE7xFhPwOVeqImIzW5la9CMj
GDpL3Gpbs1ZZ9p7mboFr3suAvUTkkKagTf37MFN0sy7B2t0PHz1RCm6cv+LKcro+XQ8BHe3QqvdS
DfmOtgTekaVtjQZ7mOO3C3y33hJickiukuVTpDGrUHPZ48SbEs/HouppxRMqFwPi5dHSNfJS8bII
P7gxgXVCQ7Fqeeg77M9ekl3qAlULFCj0Xz5DHpS5pILbCQHvyDYtzKGl05hrsiO6ZWThzRljgh7n
3fXY8oVJOUJpU7wfyaEPIVRpMNwapRao6551O8VxGQDvT7Jz7RXjWXo+AXniS7ON+8wmdacaJUG8
3SNBoIBii+SEkCBaNJUPIV+I4UCEeD7rQxha5QWG7BwlsFuuWpPFW5PlJ5WYiD809me6Wz9iFIBA
NUiU6wqgAhgVnd+X3W5FVYi9jCVLTSJGROVU91Pn7kn6YaTgMfIQNTM+k80EIliO/MYtVojGIEZr
7KSabsAaXz3XEC0XugL5afnWFqkf/x/DOm9mrAGUXEx5QzgD9pNlQocVNB6SDrzUdK/i1W1oCqwy
wWYDrAGq7Quv6wPyCR3zTZrSybU7BmVQpL3eX2qF99R74cZkT36ELT2sErpC0V4Cn4fKM5OvtHzA
dzS383OmQuO5d3XVj5smaug1TRbrocB8rDDFypqZVsWUxrYmwh4B3GSNsa0t61BOiFbNwH5rQkYV
diS+pCq6U0zubJlCPKBnWtpJ4ZzcUKBRiYOGUew0bUjkDtcKN8rG6WXB1NWcADnEZy0wg5NhaB6/
GZZKy9T+Uqr1H92uJR15IlC5NmRyMUgW8UrAq2a8M8p83RVJhwQBqEJedQ+5x+imfss8J9j0td0c
OgMXZhrykOJx7PcCf//jFOMFsA2WcVmsECBOVngZDR5womfhrvESWHaEIiIctYcfjTEsCTMcUcce
kJgJzs0R9atj6bNBGagVxct9IlyFkJZiZDEOVrf0YgyoTmA2x1bZyRHlXoGW6BgojNOO/RGIKb5I
xja0RQSqKQKPNRTzWPMJfVH+jPvGQbHoEYDpvCKX7bWKbSTVaGrrnJmuj/E+Kq19ONk42Oh3550X
+c1Wg3MsMVFIdol98RlsFqHadqOz0UfSMiKL5OHSmh5ElS7DoDoGOtLYEDHE1mvFHdUljg6Ce0AT
QGBCA3mvmJjWSDuvqjbv0/YlrIT31qZwvW3f+1L17A+ummqj+ylQg2TfMHR3/fZzJC3sqEFEJG49
5XI0QOEYKr36KVrjakTL16CYSGLengJ0VuDzODQlWaIP0PJQZ4ueXeTIOIC3eMJWC7XAdJd0DJpy
YfJ+Rt+TCwYjPUkIG4ZgzCPCbMZc+i8IuNduAP5Eam8Wc2IZwGBQtcg2IhsPFDGvxpCN1yFV00ZO
E6GnDBaBATFjHjuumVz6zlPQcQb6fjWdmrFnA87xMb6249Q8eYxEnob0QJNbrCJkhqs47w04VTj6
/IG4c6lwr8nIrQ/sMQDZ6QPjH0i+g5De4wAzbJ8A3kL9/FGwRTgiRMzvjEHztlEtPqHzF+Q/5K+/
Xvp1Ds3Atlw81cksg+kqVPJFrNv70R/N7ajIN/Krj6xn5aswZF09GH0LyUp4o6NlXWtzHgnbO2fL
yLtkdSl/6JEOs9zUxhuvwaso++aQZNG9rTO+CJQstkgImINjpjnXpvpE4Y0CVhC2E/Mm6FNUdTbk
4JMHc7Bk3rAm+pTffd23t6hoT0i3sAB3cGutOSAu0Ww+jJcQ8RmcqYJgHs1srmaR6BcSttY2g0aj
VOOljN0RIwivDdMvL108wayZUciQwk51rmVvyXBL+VEe8UqyYQkUMlk3ISqkKJ9SwYi9iErw66FR
wKWl1p7cwN9wIX8HOVIGiDQR7kLNOyd6zt4P/biFasGq1lmBXs0SzXNiN8ku0i2HUJunpq6bY0lv
/dBxZHRsc3e6P1Em5P5Hjn1wL8Ju2GDvVy9t6R+00vNehcqeUvB0QxA3+6lpQJaKofRZvVbNUWlR
uPjl0/1XA/5PGnDsvp7j04/+E+DTv/+f5kf5+Xct+H982e8duGdZHh5mByKAYf4hoYMGnBhTX7iG
sGzMyr/bm/3fBH/krxzPwn3MlvE/GnD3N8t04EGxiDUNR3eE/d9pwI0/M5/4TsLwdRpwHVEfvum/
9zZjYmLghj5tXcyGINUz+xEIlnuruCsYClWcLrh6P9zJ+BbIkZaGwwIkjrt7d+JVJ2LjL6+0r+F/
hD9LyOYjGrY/Jpk6NsOKv3Nbu64JRcl2Xd0xZmzK/Pd/cFs3sa1akFNQA8dqo9U5U9W0qy5pBQfV
L8fHzme8KMnt9syOypUCp14lqelukiaJH+Oxm64tgdjERb9B+C2fKaGwbI6jfw1LPb7Lpwtql4vh
+puW3v1oR4117HB0UqEEPyAtpjdUFSwZ8hy5uYVpsHCNVWd7j1WGA1cOuckhhxpuiKP+y3idmsH6
kkl4Ym1yj6BZvAdN9G4XzVeqau+g4IdfnHxEKltDLoLfHR76scSpMYXO3pwm51KG5reRvcvISr9i
CPRLt28UitN071Cabugz5nVWoW1l0144p6prCgSj0wbvJTRKltB1v9QQw3J14SzMzHR68Hyqy9qS
zxWxmyfEWPX9HI+he6nGzQCtmPwU/dE18mkJKO7kWc3sdkUi0dtroED4du8LIiceerN/zjU32uaN
lIdy/uD173laMYLMACc2hBksHc0L+fbmp8NEdGs5E3Gb4It6LHTkORTOzmAg+MucWna5S7mVYnVo
UxoLiQI+ti0bN3IfPYTFgN0IHSsjhegSeRT1AGViaoPOuyOthoIwwe2JaApRSI0EsJIdN2xMgEGa
j/uJYWqlE9m4SCcuj26WabKHsogsIj/MudNQwK9Thzwju/EPak44SuasIzWnHpVz/lFl2j5iLtc9
eYoD2ED0QAgEcJs5OakhQknOWUoNy/gVUh6XofOt1Mlbygle8icSmCICC5ZWYNobXkBzRlM+pzX1
BHIvYTNSI7ML792M4HjE44l8j3qynmw0WqyxzA9f6j0BgrR/KYMo05NA0NPovqzbn26CMic382dX
JJ+9yN61ihamc8frGCqx1fLgI52QpiGuT0zjWjRkU6WEVOlR/I2bddHO6VUsD6dtDiHQdqx8h9oV
EJV5QWT/YBF9RSGjjryfcUAYorn4cbj1ugE+LJFZ4UR2lj2naJnEaXkt7hz1K2IrbEnbaubcLSey
PqM5icsjkksyX0ZhNW37zrC48dt027fJPXYzJPfMszO3cO6h3dxlZuYfRmK/nDn/S8xJYN2cCTbO
Bgyecn0XzYlhlUmYn9sxTiqIE5vmXLGM6xcVBFljFaFjEOesnSImaGWBbxo0UX5gaFo1EU1manCo
1Xkudqz+Hi2VohqQIsKG62ZbrQMVZ5PvBelMvEGKg5HVZZtuTkfT55y0CucsmbFbHLcgSgZuaY9Q
tT4hXa0zyVlj76vR+7COjOcUNtQ5e0rk4Iw+yphz2mBXB8wMdvmc4BbPWW4MKwgsIpx2TnlLUHa3
BI+oOf+tmJPgBigCw5wNZ/1KiTOcJ1KvJ6ygJMh1RMlRercrqyJdTscVitqXxDkxZ8+1cwqdSocD
sFzjLx/ifhzQF5JaN1CQN3OOnZua+rmY+zDXb/LtOOfd+QTfYd/nTJqz8Pw5FS9iVTzgpZ3T8lg4
hXvbxA9lEaWH2V7bobgbHtSQ7hC2tyxLSN5TcwYf5iwUmoJcPmViscb0zbu87p4HHY51EIHszcVf
wfS9zVi083GT4dNlCQWtSX+zpE5iTdA8kde6C7rZTolvaMiRNU4yGoFBNHx53j01TfM+xXaLQK2+
swdYtBqKQSaJHaHylFw2TtLMNRaDjUailMiqTPHOZ1raT0rb3pEHI8gw84rsVdKaLpPUMFd2+WXE
GuDM+UvhC6LbsJB864OxbEno2EuAaK4mVhlb0I2esLV0Kxy9YQjJbva9O+bSSgEM9jZOVr/FZdzB
iatmGx7G/QXHl05oVfSdeN23clnotY1/I2QCswAoo00S2lctZXIazrb9fmrl1h3bc8+2ZxHGvHnh
mNEzAcTeDopsUmU23ABkwMVgcNtg/LZ6tNyRXPZSfXP3fetjfc3ddMu6ygFXAheh0rP3GjVEWeFH
HcAdLFD1fivcpNBNqSdn3zpb5gr9nYHKLkMJljgOypQsdXaVZBRcjBWrNaZreEa+xholpyX5jFPx
u63nX7DdImBoAxyaPszmPPAWQrUvvXDxWfpZv8qLd+SUOm9762eCK4aWoxu2Vpc+q6T9abl5fiLn
5JrYFUO74JIaZbTFoMDAfLB5mPHDrwdCVE2PHmsYt0PoPhDkEy6bwLlzBx/NP7K1hnEbKcU5+ll2
/yuhZ91OOta26s0lwe3o+GmdVkhspUd33hvJFuH31TCtfVLhzPZTlpO6ABpJZ7OJg3A8Wo5xVNmy
GqrhrKfluxW0z1H6U9oCCWY75cu1J9HUtRniiXzoaAjaNy4Zsn58lTxlyuBt76bLogvOrSKeKPEJ
LkZUDFfDf2yNiaBB23oqTE3jvCsQLvomidIm4qu0qd/ghv1kDsyicU5oyEaZXTMoK2TwDGSCdfqE
ZV7fw/sVd6Y99Dvge9Uy6oZwF9C3kLNry7tJluAsp3pcVKKoj2IOkukmma0yMgsYenS8SNJ8M2Wi
vwtCKz9Gof+YpLK8aMgbsAMGhLjYvn/k5MwPGkGJyH1lsRdajpyLI5OHWohNoUVy3RtDeSD/g+Ly
JEgSOEUucrwiu5Jwkh21Kd7VzOrd1ug+ygHEIHrDB7PyFSVH/Z2lIjkVrM6XyqOXy+E/3+B5eWt/
CIq72OE4Trx+4yACvSJ0RUSR1Rpe0TzfB3rlXDKep0SyFOryCjQBdIc7oyGrN6rT/tAYqOCsQt4n
uX4OSy94Jj6Mp5CUhltVmuZqEvpPFdtkZAR6cm9acj+qZORYz4ZZSPLqpZF2YnwRkgVGC5uk5Mbo
3jBsJgPeWe970IVr5y4zqnijB7m1iCxNXRhLmRsbhMUCoMuSqwPZSVBIXGXJfiK/h4K6F0sEpOhg
sei9NO5wA30sr2amymd3pOcX2UswVv4ZSeC+RxzmV3753FileUztgXTJpq6ewZ30DEYwhaiSrzMD
+PFcA2DSIzy2oqpx2fJfv3/40+f+9Mf/3y/70/83RJOz/1cLOt7G6uc/bUGp+zyWr/+4Bf03mf37
/y5k/PWnnMi/fuHvTahr+KxtDUuYrmsJ2sC/rYFtMh9p/BydS2XuTv+6AzaM33SbfTLgYVgBvqHT
Cf9tB6z/ZjomoQfodljasjj+X//z7xq89k9//mPDN/OL/77fc9DMow+gDbVMJuXzhvgP/Z4Tx7xG
abcwQrZXGU2w39xZj0tWW3+XFdZmjJsfg2uv66zYT213/MOv679oOGmp/9MPYFj8y7pwDODLjun+
/Q8APqfRFYLMteBKX1iiPnF0xKveN+6AkKUXv2OFCYViEzLZTMfioPvRa15p/mrsKlTu6UfdwvSa
YyuBXHDexCdRjvE6hD/qaSOGysh+7vKJATWOBbw5/jUlEWfd41FT5SQuLE0QDLc+ELESVrJhZKvc
tqs1eU8eruvHbApQ5Ki3ogKtjpgzzSkIRh0fOaA9zvapUS/Z1NwRdygWRTCa95AyX/u2OUAns3Gb
sFQZCu3NCOJxL3MytBk9L1qIZhuuXZzhNnCJprgHcL8s+oEHSuj9qrewnNAQLFmSeNu6cY2NbDCb
B/mtEMpYF6F8p4RCpEgNqzVhzWXPdaE795qfs1XFiZdzmZ+D7Eo91u9EUT0Y0VgfN4Kx8s7pwazn
pXb2on7P3MC6M7Drmv6HZUjqBg9ts0fEEIS3tX9mxkh2QGh91kFMeI11xbP1XpgTKzfjITFe4k4/
D7CVl0VafHNbVIsxBN1g9uw1BhvYlphKor6zG0rLJyOsjxaUaxUeKi3f64HJb01roLb70Y/GNDaj
aQFXxxlc1aRnZ9U3TiSC+uqEtRqO2KkGGRJ5BH91LwVqK4Nepe2cZV/5a7NCjOdf2PktVZqsm5iC
bMQV7XQgESio4LjjZ19Purtgs8N++2uw4RnLbN3qJG2kzT63JI1+t0phRXAtsMkaGRw3uMGJ3gNu
6GfTBpX42sndNTjgs6FZVAhym4UobQ13HTEb+PW9ggKq1zktog0MIVxIzkCBPEUXN+EytpJH3Ymf
W4rVNsn2tp3sq6pgrVPt4oC9FeEyWZKv3ETe43s/OxhNDeu9mrSnPs+Qzs6w+4rCH9+obFeBN+Hi
TNZkYVV72kq72SiTSIciPzqTeCiM4DXusoPZtdvJlFuAs78efW8golYwcjpzfA80/YSpBzJjvXTn
OgEHhTnWDN9HHGr9aqBqJchnq6XmBi0ppaGCoAKEIi+ohP4ve2fS3DqyXeu/4nhz3ECfwOANTIKk
2IrqmwlCzRH6vkkAv95fnqrreyvesx322BPVqVNFSiISyJ17r/Wt9m6AFBQp+XHSUTKMnv9tOPML
oZoI/FzrHTXhw9g8ozAn+kQJo7PlLh7St8SIHlC/nupEKrX2F1ymU1Lk+wrhNHLSNeXIkXg/vXbu
yFG6ofphviYxIqXYSoujusDqt28zdvFMngWsLw5XNPeL6ZjbydH/0UoIqAzNH9M0O6j/X30sCXYp
byLyrEmvgHHRXof2M04d4VLguRvc4me1ZuIwfS5RGay6vYVSMdLJlcuR5XNXG9CUiSDYKFCCnRMN
Sa6D3R9L0zyLtrjFEryuWlocU7G3MdfOyVNWGi9h1P+MYfemVkqUVYf6xxf1NcTzrp6uPCA32igu
REcgitwWrYsqlTm85uaPXd9eoxnbOOszkd0u0+NNjYGshunpT1DC631rksJouZ+ehlNLb+8ix3lR
lzMejfcGOFoIzqe3563FXMEpgKcyqOLdPKe5Zq2H60qeXAumn93eFOhdMR4zPzW48+scNkFtbzwz
3hQJhwluITC3YFbj59FOT4Z/tLTlZRhRmnedLVc+fBN9Gl7Vgcge3bW07Y1afZ3OARBwwe9vywJ2
SYJRNxinqztD8KEaRK3Z4mm4cqE4ybrZYwZsTN26KUeXSeT77rEpQlyk5qtvmPfqTSe5nNHUk3aW
bRxUze3ONPX7bHEuRVFtM0fsBt96bydchNVikHGjbfR0xgky74Zu2kqJIbR0csl6m36G1iw3gztY
nMhtcUznrieAHaYQUe0ham8NKov6MtkFSkMeLkZ7xhEl7qJ0qtly7CGgZ4odIk52Fi7fPYGM6HOL
0f9KAWdnhpZsyOSq971w4t3YQ3JLLCt6y4k60fD6aWwEgINIY/NSpPSlQYTozNNQr9ugmrL87LHY
Grf+Qkevv+VD4PDCxiC7OIxJenlu9aU4MTA7w1BRGuXtAFpyWCwyATNdXLBhB3oky29B9h5xvJjk
GyZTOOW96qaRcX3hR9r9b+X4X1WOrA2FMf2P68bnjzz/9S/fv/J/WX8MX3+ZYPz52r+Xjs7fSJ6g
APN1ysQ/IKx/Lx3F35haIAK0bNrl7j8rCB0ixh0LlaDt/Flz/nv1CLqVcpL/ZvrEXVCKiv9W+UgZ
+pfyESQpEwylSLQYs5iMQ/5SPo5DoRkZZ6MASzQeK56zkUHKLPt0ZjBKnQCZ0jvomBcwF+Z/QMuS
J/nrP312/58i0oAH+//8HOSlOxZkHUd4LqLJv/4cjGF79H3OghHB4nyld+kFExPk8Ux718xe36Dq
o9HtCswAoYDrkUbezqw5tzbOHF1yunLjjLW+Gaeg+9D6unuNfFCkkdhGU+pvmllbAsOtbht9fmvH
dWdhaK3KxygCugcIOinnO3T0yxal+KsjmR2oZq+LgEJHjo5DaD0Z9Y5UKubD1bYu2XVt+xjP+jGs
nVc7H03eIjx3JDyto/hV0ltZDd2wtnEwc60b9NFzwIziO2IpcKSkU4n0ElW7u+oM/a5zwTL1pSD/
byZs0EqYmNeP/QhDRcvjI8agG4ciBR+jTD5pwq7hR74NH9DFbnSsRloOUrVy8E+kjoDqMtwtoXgd
dB8ed3EvFhFIEC+EG3S7eDGpy9FQlOYxNC28I/6rmwCh9ADkYX3d1r54/a1v8WyUnYICtvIR4cmL
uzDvLwFm6U2JTJzRzuDdT+4vLCR3oz+/O615YybRswoGNmc9GMzp3QyNmzCnYIlEePH64XNBHEly
xhrIzTXX57syX3509J542ldJH++izHti9nR0Q+0pq5ICK/q9PXjf9sdAwMM4NteyoTuULPGD0I1b
qRWXLIxv+5Byr48CSUwdzSrwEmbgFsiOjJzUkVCDIT+iHOqT+xBHFuYGgvyqElrQoP9UdFxwpCTp
U1d3l8w1+6OZmSZF8Og1bIjqegtzOXnDd1NKACvdaGwFzf87t1uY75TJXsiE4Lksi495BSGkWuLh
JlwaCDI6LHiJcfiiwSoZrG659BJbdqc5XFTMYlWZBa2Ikm+DpiD9UrO8T039WebuREObGM3Wi+9B
Dy6Uf/iem84DyW9aZLLrlEmTWafHKXfdbY5YGVgnXLZyoHnuGYPY1fg/jmSWJByM2gbFCWo89JYJ
ORD00dU2mBM1ctLRLq46257Z/3D6QZbJ12WUhM9ZMXzipOzuCUc6s8zqE5GiR9y/xRMC9+aByLqs
uJI2bdnpdEJwZZ/a2laINSfZjvVYXf74gvDJGpwvYVJJ+HF5aw1oiU29YirQVJ99CeRlHqV40HOi
vWkW7ZMJ4W/MB39Ip+mATcc6Cq8hHK7Ln9sIQWo3x5B6sEU894GRj+VduACOjT3h0RqKctK2y/iC
Zi/eaao9zFjhhIA/vQN28kbm8XgzGbI+D5o7kEc4BrnvPfoecaluW0dMQ29xIiO4aZxtZUTMTwz4
XXPhM4bxk/cxbANa6t5DPJh3/VSPJ1Sk2LYF9mhZpdNRVs17mNr1fU3nt2u5y1vGvqukyfuVMENs
AQL5Sgl2bo0k2F1p84QRC1rFjYt4AXEEpMNEv0cCrRDGcDr81niICK94mN2OeVuWH+PB+M5IJTv2
g5/gzg+DsWnLe/rJDwJsIXebO+1020wPOb8iwg6yQtQX5rEZXf6Y1OHAKMLx/PvL7KM4hNDQHQXD
IysswwNAeHvbqMx5rXzF/O0TcG+gc9Sa7iLM+sgJGJuoc5Aw3R5znOc0Ru+bElq/lGWKVxfgq625
4MowBU74SdYkk7365b4ympVZgxg1CJhNKPt08jVBN+ytigJvrAhMFAl6t0z7VTXIYOYBRIyeeEFN
JTdYQPQ6/9zPNOet8EljchGzD2hdER2kAfgnQn00dBBgWSob267UkA4VowchDMb2TbPU1wQGQjLp
9UmEtNlNZOQrHt5OX5+rFhR+Xt44zpjv8pTAsDx25BUIDqgAgTAtXQiT0/uL0ckjNqJmx+A1P7Kn
rStfWO88VVCkg6QsXecXk/z5/RSNfbuqy7B5SYtlI0w9+ywN8VyOPHCXFJqdXt6LjIAAciLyg5GM
JDdl4bTt48nYzY0GEdTv7+ij2LvR1t7BjnbHyoTp1E2utTZqEZ68nDOZh+r8odVyfQfyI99brhuu
0f4hFOWuXxulASMIPmVIDBYNDWVCp6F6idvLYMT1GTxTTMbldxwLcXKYC2hM6ocoPDJJ9Y8LQGeW
1/zgZqc607pdu3hw1OK6u8FNXG+HdOH2idH2Ei4C+HBqUDCl34S7NaTP6dEFEZS14t6uoQJEMF4q
gbBOB0xBlmq37WtZngsoN3unlnd1tviPou2uPDreNcuhsVtWHchL7KLNCwlM1iexTXqifeaja76a
cbkvgOg9LeASQcjY3jnrDbEl/9i8hA5ycRPL7D7uxKpT8QtxSIM+quJznJkRB3xUTAbCViULI2Uk
A/IMqQjRETPNw2zmB92slyNCzWRNhA1pklMbXbCKRBe3jb9wi1fbpUo1NX+d14lIi0s+e95KAEfa
8iA6k/mp34Bed3a10UFhalcMncr9FFV/ih0hx2OE1irmsH3IYBUhWknnxWn6aaFGWXa4lOXt0Gtg
FlA8cDtE9/Tbyp8uRS1eQgJKcM3Dy8JvYMCfwwc9yCAanUvsKdula7Bi2WvRN8JcEovzwBGi3BpL
/YkAMlL4GWxsvBFy+UMqO8ULitvDhMMvtr2HAgHLNZ2+J4gvZDVtjbAUxFGGPM06vyRh1IP6NdHM
WgzQ8Q5Azdw5tIv1jCcgW2XRGAaLO8OLukFfna+7BEOn247Vfi7SgRM/URtN9OHJF/Ah5HBF3F9z
m/wSIbCGEjd7hKZrqztYbx2d6Eo438wf/KtIAEoi14CVI3YFHpA12eXN2u6bT0/oh36pwWv8lGCy
ViYJGolsr7BDaYgADvUWhoAiwcw5zUt5+BrIISzC8IV6PNlY/sC9ZGZBFmbereWhwJUx6pBHvKb8
llJeMxsrY26NRy0lRricJFuEBnT54EweBFDx3nPoRaX9SRYofLjYPc9w/5hoUo8EttUeaMF+oirC
sO120Zo6H3syFxuu81UNffeV+84ZfNw2HrpDKZIhQJk+BIW5HMnSDOC8XMXMy02n0lV18KTpDbaY
eiDGWvNtbHnA63eVHwKe9gZQBhXimViY/K3H6P4qor7kKCr7A3hBCvo8w6VanaplfgO8+NN0QPPJ
3wpCi2mbBm1yo+XU0Xh6IdKN+jpzne088oRNrfI+K+IBR2T56EOts0IbImSTUyPiFOUanKWX0810
9q1D0SULQMuTY3wDrV+VPfZH7uzXUufYMQCjbUj0pO80ffY2YAUjQzllKh4buulsLay3IodCa5tc
at2VK9EVAIjj+ohLgOlwHB4RTXwT11vc1CES5BhMltCg1xjludKzV2vBbT8bLx1UtDZ+LS1J/hM/
ZTGlr7Wxc6W5q63qTFhbsyq76Vot6HXS4aoVVOIpDWy3D3eFFj6kQ/zIvsKvY44AH7NbiytLxxTD
Z5efCY9XTtXybCJkXphd1SMYVW7vx34xPkvXateWMb1EyycpO59WOF7Z5K5IHiHq3//x4lDsCLXi
Rb63C3NSsSA1qzVD0sMGnwCroT1m2Me5FXOYwKrT4XTvQ2GzQ9uveTLvIoctzZ5ZAO6k3fuPlJF8
1h6XIJq4BOpyWSGfuhiqV9uV17Yf8sAS6av6C22aPpm3vUn6oZWJjTFqls8xw8DDDnfbn3x1HtIA
5masBQ4WIJUVDAFCqlHRKcodxFFLa63SRinyQxdgEN9YA6S4Sg3a5vQQE0rYpMJ078Jg6ruSWqjg
x1mG8rHs4QhwDrE6Wo42q1dnAgckeNU61asVZq+EI50xGKGuNZagyQeeyzO/LU2p6xxnN8ChQYjx
wfgqPAhtE3l9IW6BGzD0zCaqtP3ji9sETg1PAslxvl4Q2KDo+tCt/h39KnQNCCDLACjP6hrSsABw
NAPWZVMtyZDGurRG+D4o+9fRKD+tqni12dhW9lfYFypBg6uqVrVTwZVFJ9CnKG/h9MQmrf+2OGVE
mS/JIlYjNhR1Js2DmpkmFO2FiBEW/++PDILPADw3fxVeDE4eiowU809aRtt6ma6RNuJ7sw6/bwbi
XTagt5mypPNnhF8pMmEq+d6N7GFyNCrxsYr9HYGBo6Uk3xmXx6RQipA8y9iH7U3odjBZjK4NCLkd
hGon+VHfN0JVPGamt059fvlS5q+23V+LmJvcA4++akdjZZLYsoVE/hkKVhdTm0edm5JKV39mFKyC
ucdr5HKz6NxvrYnAzB3y736G65fCnwcDKpJHzQdwkaavKVkuFgjcAjUF5nNllj/YWvJaoQENlixU
Go7dIN7V3Rdh9a1Hlqg0pk/Kw4NrjiRm/5LE0NlJ+TXA8CcDLvoxfVT+v9cJ41lWtMKV25axb4hG
sovhWmXgA2SSDjgO5Wdbcfnb3Ac/Ek9Xu+cVmOyuQ1vuWtTSa9No5O735w6C81zUOY2G4gy6uOGg
P+qYK6q3BuOLaV8X0m/XmMG+ch2eaHn+fRnVHwTV24oT+cZtVM+4gVwCq0HfdZH5iY0JJokCiEqv
PEs6Mn2amJzN+Aid4VYLy6ON6JKEEVZzDNQw7ft9Ko3PiocaKcDnFgxGILXlZkwBTONieOzjPt60
hvelW8taLRK1k/HM4rZf8lc5wp4w+5PdgOzEbfAaL/6O3NEHzfmYNKZJTZ4/CYQ98PMJVTPZT2rX
X9MsvUoYJNyKZFAvs/czFGUAiZOJvbJ+kzSFgx61hVmgEpz6X5OrfVDIbOYOaExVs72TKXOw9eEq
bAMeINd4NUg6HoPUR/ZSdGSU10B0lmZ1qZweli6Hbzl7nG/0odv6wsR2EVcbtYfZKeBD6H8p5G/q
BG4XzsscUTAtCPmizXUgRtZ9EeG1IUaBDjq2qU/g+Xscg0zrEti/kYMinM7AILt8u8jr0IHO15eg
/8irQdGuW7R3Gs4ofaaw8fTQCWo7fA3D/t2ceJOKzUQ40liNJahnLlFkJ48Wb4QUyUMl0x9Km7eo
RPZaqS1yVDcM2wanYo17Vn5FRv0QumDPzZLrOrDlKDjPznRjn4zy5YJ/CnpnA/ijltdcYTAojTXT
28lefSOedlGSPU4pd3ykcVMV8Q7Q1nfB8Ap5w/IzeJlP9jgnggkVS9Mu/pUUSBR/kg2lqqJzyrqj
xFiCJJb7MqHcgVaqg8dZSK1GJE9caQhQhsWGC+8xeTFaJ11Zkv0lFIwKhumktwn+F87wRHDiWso7
JgkwRU2fRLxxQSaSm5s5E0/8M5DQt9ccBFkNjQk+Dn5NsU2h5h70Vm1U8UcqfUQ+A2yP9tMrxk3W
k9rhQM7w60839QPPHLMDshiQZaDdFzwWq9KPxWburXvZgRQwfNadA83Lk/ivSFJCKUct1A7auAvL
bB/b+PVcj+S1LgV/PkzIumbrNteV69UQmBNBhZE//ijVdjGQPUysGs/qisZ/nzo8cl3j2R2zh17X
fvV5fBG9/gOx6D1KY55gs8foOSx/0R+8zS2BOM9DMuqal7Zl6DOMMVTnCWGgFtoBzBXR6M3ay0i1
cHinrHPOndOEqICJ2JZsGJ6OZG8kK7QCh44UKp02Iqowf5fifpAk0ZLgYa4RzjFdc3vYTbTuVoXb
f5pw//cMrti63XSlOVoKn5t4CdEbAD9j4g3r7CmOkbDH0CQI+kZYDnYKtDE9QIppnLDeRg6U510x
Ue3+HlD088bw2ng31MNuWfzwwqaLiLoIgzq1iN8RvQTlawWTxlgUPNGNM2XDJqpvsmkxnrX6Q5Ct
RDkT7wSxNHBKennU8up/hS+MbP9z4csfHAMLKch/PMH4V1QvFJfJX2YX/3jh38cX1t88gfaF3twf
8pZ/zC4M06OTq5wU9h9ghD+VL97fPBTQ+CI8w2PuQWvi32cXDjQFaAU0c3VmDTqujv/W7MLzlbbk
DxPE/vv//h/HYcGbVDc+shf1xraaKvyT+GVQGPmiG8gEFcmXhv/8Hok8yVRd9qHHvns/SXvaVBop
X3NhnSbW5a6s3AcvF+HWqcVHSowCcS1yH5OscMqY2x9H00H47CMndbX+DsbnsJYqiDRRkaRkwkqS
LdNPqY0/pFf98lV8aecSZGp82Tn8lwmJClKZflOpyFMOUeYhJgVV8qNFHM2iIrkYKibVk/pJaKha
IyKISx3YTpS1wRwRrrrNeosRpMtGA+C0Bv5VC+D7RDaRy4puG0IQSa3l5HCgNxlMkFBhhOotVaxr
TA8mmFTU62jpL4xcSOhRMbD07N9RoLP5qYhYvHEkYavYWEMFyCYqSpZWeAoq9KdTIbMZqCoNs+Sq
I3926qJvlzxag1xahKzoHX2a9SKGLPo7vJZ9NldxtoPHnIP26Bsb0AUzLoQZ79plDAp6okKA5hTb
3LRuG4Y0e/DxU2D+Lr/J0C1/h+nW4BANeUDyTe2jAncZrbI/0lUYVRhvTyrvoOJ5J12gTV3u0d5m
qwXHiaWifG0V6muOCFE6f87P4Ugip6l39WNJ53cbq0BgaqzutsVKisjBOPoqNpj5LgxxFSWsddk1
UuHCkpRhQ8UNa+jzV469ZOeGiYWRmrQLba+6MOc3DyXRYlu9K1KgniMn11KYwH+M997ksvRDcvDj
ftr0DsIIz3yLUntfSr/bJKNYLZUhNzOlDY/RBHLmKk49+NuSCU27mNUO0x7b4HRYpG/vK9/Nt5NA
kpmE3U2vZcHk0H5YKBMCQ7pfrXLb1yrMGZ5HYDDKKKbkvldxz4wiPtOnVoVAe9rwOalYaNEyYIqX
ilMVmdE6PIZTOzUXWWvTeQz5LghKsJhPnF/K/m2S+YOE5aGiqIcWU0eXju61f7RNecfokkjCqEB4
YJ+9+htJNN3WCfIXKdeJirseeryHoushwRnwg5JTTjL2QkK2T89kO5KZDW+hVRHaGR5ACtOCRomf
7kRTI9QysnLtTH6Lksx90eqUrmLVl/x89leKmmKd6wOfDpnpKOBRLBF9SMep5beWMylgmX/1bHga
Xowda2a5unwRnU4N1lP6uenV9EkhmRf3OiTFgNk9ATFWPCcumqcwbQkyJp9jlVjLAgnYuOl0CPN0
CwpSTWoUPh6fHk32czOiFfXx02/GuvupekZYjT8lgYkRAa7jfBKcUHZRUjymiU8mR+QwfiLCANwy
iFM3IXwna6obf4GGZM3fGM/bDcRdncp1XOf+oiJ7kpPHYmnj6mcQS/8mMBSsCgKk1xXdtBx+mJuA
LfJ6Wl3spqtmHj7dWvm14vcka5rtYnEHldq1aLQKLbgLGasg7sPQ5G6qyt0IZ+U2s82zLhuQVc3X
bHCGxDmHnSiumx3+hB39X9BiRN3tSjQ2URM91VRUhIwb+XZOh3rj26x222NYZ0jwKU2ghyHkqFR7
Nx0ql8K2uQ/q6VpyMgumBR4z8fSvfST3o1/DG+E5lhOstsun2dtRknc7UrC80T1NTZeczNFiFIk0
3wUrBnYe4LAWf9n46U/uLOP9QKeYx7SUIFBsIHtmFZgNbYaOds1XicikITl+E2I630cxfrbRt7uD
H1YnQ9TVztraIUH3wKVIeMn4tppuBl5CZ7SBc1XBUt+6GUeppsiMw4SAOicBMXY4DMC/M0eT8M04
3taW9DbGGL7peunu84xTXjSRWJJWxbaxxgeY5dW1nsDNwdqk8cGieUvD9t4orekc+uO8jqcsDMQQ
ebQOaDlZhVEBlAS60UKMLaXXPpApAPQz7u9GR4BDmH+mJT1LHnLojqzs1Kq6H2XS0GpPwK7exq5/
H6nDL52Yy13k1ZxtfGnAR1ncQBCpHmhdUp6q6odRQbT1yjTeytHpb73iZfBy++pqJgd4qeW7OuIw
3uWo0MOhf9LNvN10tf7eiCZbh4mE4k66Ctg1QrnSiZQcK+PMrfcgMWdraDYd6ddgU5nntsDcgmLw
qm2cZh4uFc/BB8BdA9P/o0s8On5VEx9RGc4PS1Q/lbEWf0x1h3dy8oZzLM35ShATg1n1Aj9Px9Ws
jdkVUyDJn75dA1bkFZFevXY4Hh6A0XVH1ENT0ILWNQbzycWZV9V9sUl1eQNZdoOHHzjy7BP1DNZu
FWd4nRCo8oTEf+NIRp5WSAJCaAas05WOA5NdoXlfdFIHs2Wv1/52Zui0Kht0U2KO72CrEHep742J
I21l+aRddO6mWBJbgZOw2NcjmHIPqlLR/ioEzvspszdT3Hw1uEwCsWTsdpAwkk5ZFFJSN+jrRjXH
p7ZEEjQkb1FOUzbqcweKiLGTQ3bJGpP4HLGgNkNuVwa4JPu1FaFEzHLlZ9JerdgEQKKB+DfVFJsA
R5pahM/gd16X195OBKGqGe3jPrpIzYgPY9TR0J2eTYAF0CTMgBTcXWhY0WkQzUo20XvFyIfQ8Zkz
kp48hXF/SLSqvEH0D10RmRkcopnkNygorSDnKrbxoE5YD6yFPLC5pYVYh1iYuLpXaJ535Nui6x0u
YBz0dU/IKFHx+Ay7PNuYjOthLGTRBrutPHH+SVcVobARjtbEztlsiPawPkMABgbEvUs/Gt3FAkM8
R90et3CDNMGoroMGpCS3jIFnfMhdg7nt0gsXOEDZkxLlUwwYJYgGzp81M5vQRwUGgAYpQ/uyWHAv
YvIAClLVCrMlYshyOzClnMBA/ykug/86Wj2WqaYuucoFDcKsn49LGbo3pbtB4vyqZdJ+ctOovORD
8Uk6u3vD4dfaNHpES8We8qv5ZPMZkkw1lyfHt9JNzQ2xiRg7uGS1vZMiITdjZDoHa4D1EGbPtPH4
LKJQeyaIuFAqxHgdpoAocks//vml4OENDoYjbUuNh4Ph95fCSSCKF+mGrAOWb1xX5zkyfgq/EPs2
NSoiTUEHN0VMV5UHBMf0YXz0s3SrwzFcYzgdt1HMGuNgvLynjdcfqySP7n0fQva8dJ/prU7tvPKi
unjqBkx2MzbQozoXnMELE+s3uf1ratkXjwH51pu4Sjmj2iFxgRRrOvMrzI1Qgc1k22iZd9Igw2zI
YOTWzbULZrnoPfI6njh9Gt8nmnS2dW/Dp1bu2E75ZGvlmM1VsKuJibZWblqpfLWpctjaWG2F8tx2
mG+FcuEifXXXsXLmlsqjq8fv0sj6w/D7C2H3u7braWpq6b06l9y9tMumNevkzVOq2mT2zlrKByrd
Sn/wTXA5GaKCG6ybCJ/N+s4wJYCEvn32JBdzcu35fsz6kXjFKbmpCXnAA7hgRsq8F/YtDvVNfXWG
5tYkTm8HVHg6ujqRMP2U7nlQy8vcwbGvY1KGJ+utKpafwqrc27i0GbgkCAWbqiVkOBz1wM2oH+ha
L7f6EnsHY66+QhG+tSa5ckNr3cVdeBqLxPqqnw3SJr6KLlUGbc+45IIwPXaLB98xcPjmoM4I2M7f
nFge6jzKHjuXJomyf7s0vI69soSbeMMtPOJDdct9l5zSuvSvEjsWC1iUz/08vyk92Yz59To2Vvyg
VaMgANduArICc5pTRMuZlrNc40w+wGRZDs6Q1rfpErs0xartrOwxhAw1h1o5cn7/6R9f/od/95+/
LMUDZCkz0KRsQZ0yCCXKKkSWbf2cO9iHOmUkCpWlSDp4i/AY0XT0L4myHXnzAbRe9RwqQxL230eh
LEqFMit5C7YlXRmYKpxMzC76s6XMTQMTAVfZnWJlfEoYydwav81QCMDw1+ruKe4KcBa6wDJsTwRX
exkMIL3cLU5IDkfTamfDnV/pZk+7RRmwYO7tLULm7vA8guWZrF/I9JhK4m94nBqBaYBDwHMZm5el
Gu80HrhXI+rHgzMvJPKF7XIKLSKyNJd2rlPSnpx091brBxIvswHIbunPa9fr4ytdT7lN6DQS9FVR
ulrehvao90hzHcYnLnfQw3F2TmXPFKme7mv1GPc5JoxhChW/T26WMMVnP+fHIVryK/uSoyxwmEWN
s7yn218dAEGRVGoN9nbm9l5XI6ntCWrbfVqwdLNhKFieZXjk8MOhCoYoTS+rujVy7YFAsvI42jGb
SFVuU4A7q0IZ+MYFK5+jTH2NsvcVyuinK8ufrsx/mrIBJsoQyGGIhqYyCerKLtjgG+QGWK6dshLC
OEH09dteqIyGIHRwCOA9rJUJccCNCBux34KgmjAHY1WM8SzC4PM3hbIx0o2/yfA19srgSFz2hfs9
WzN6Vo/U9GlRdkiJLxIi1LDtcUpa5pPXTzuMpZtmING+TmLwvBWg8gV8LbDeIDGyW/gE3VGyo4T2
YV7UcDX9Vvjewhh9ZHCRKvG8LckV4KhAKW1aSGG7mKlwMOLtKIpM3hfMUK46cprZ/iKTOrs1vSLf
kAT/guxI6ojMG6QAQxE+Y8WsmT5YT6jP2ZWZDdm5znmlYY0sc3LjpGCn0/LHnzlkyAhgI/u1PMdp
fi28CjrR6OM3AR6W0011KdaDbMhIKx9a75T0TmBNiX3MwN7bSb4cGPFsJ4QmJzz2JVYCQMGLaUbH
EggWHainqRnmdeRTSEedRFafWVfHJIJmjItkU4a1th0K/2KSPrNtaBvAxGQeX9IaZTo6GPuJHDOX
tB4ME7HrfqY65WWICgmTiggmnZFIac6/GsNweRxYhH3CeBakLPLfh+oQIiIZjTYNHADTx7p7T8eY
8qTRppOH72O1ZCDbUonBJTVCUr3yTzfuF051NMMbM3oWMdEAs79hx5lVBJQRtAOFmxZbqMCJteQN
Mrk1xfJElDZK/E43OeqmvF1q7PvBYDlaLD/kJ4EdU3+Q32x09YD6XgQld+4qxlQlYtXxUCJ9l5Ou
7hMo3zqw+nMSKiMPvKFrnkR+8RpXC9wbs1R17qKv3fHy+7JT3VaBmPU7W4ExW+ZMY2Qj7RrXDd2Z
gxDyJNz8nj4iO2uS1GttQFtcGTxIHNQVcUG9nllPPvlya2qgY4mTjuAq+UvPGWDV5r5GPLCyDVrg
eWHu2nm6dOrUPMQ2hrJiBf+Jds6gM2ZVf5INCE3NQUKnN8h1Fv2QzhVlLqfGGJPSyjXnk9+grWm7
mQl4VIZrYwTVvwwHI6Jp2P0eVguWMwh4FT2w9vL4J79zRziMzIDSMFwL3XwCPgRNYeKnIoHlgVcd
8bKCyLaJkpKZ8Zi0HnEL+S1cPERom0LdC23eIhBEitpQYu4N74GTBD2paNEpFcm59cYwCbxZGK+6
ifmpG3pa9Z3n0faHnG070OyJy7WCcJoNSHnWpyGLH+nUt6FNooqWSJ84K8h5I6azPJkY5BQxJ1gZ
b7RIBh6yTkwdczARyQWGidkIVrdVkWX7uuMsSU7rtZbiiqHcFzeVjr3KUL8NoRHLVu8JV0KB8NG7
w66ri/tEsjXxQP7yxcZPCe+i/Te32bIGmF6u9Mo4FQ6Kngl7M1jHrfqn1EOY5p4f0Ox6SJrsI8LA
TaRZI6qPZKQK1rdxAwlMlLQJM/nhLWgB0inftk2yj5kBlol7NBmw0i3lahQMfKgKtnlb8G82sIFM
FH/8KhnHpFWnzfdtNTAu0a6AKZ4qnWPbQtw0J9GNy8XC1eI8xWX+bDduSVBCoqh02tVR3AI0kNi+
PCKiGsZ4kiMPEZ7eicKU8PHyXv3IzhQ996a+h6C4shpmXK7rnGTlPvHE0YgybL7tTiNVEtAK6myV
3Dl9kPrCCNJFmVAku9/v2rVc/UHXA7J2fiUx3qQ0Yo69NdkcSALhwZn2CKEFJd84PqT+C/NAEshR
qqEtwn6FfOimRX05Jg1TKV/fFVAjN7ofXhNfpT6wJxge8VOd0W7M1niZyzK6dHl1mMd4RAvhEHce
3efsd96/sXdmy5Uq7bV9InZAAgncrr7VUq+SboiqkkTfJl3yNn4Wv9gZ1PZ//B/HscO+982O2ipJ
pbUEydfMOSaj7FVH6NKq7cCwmN0t6lgotv6jcPU7tJF5Be13qsQl7u0fna1T0gS4qiOdHiVRsysG
nz/bWhjMGq2X5ZcYOwVg+J+6r/aEKFDcYVwBI7ncYcsbQpW+6b3xY+z0zw63PvFqzgW8CBcKE1G7
PzQSfE/bZcdZ8It1QcoNLUkTbklYlyZCtWFPj5pebVuTtXwKT0mI7zAp3o3EdY/UGDCNcjS37bys
RKNzED+xrSBYE5vG1lL2PrOTD+JT2WdZKNoKg8NesHeNuq1XT+PjpDizoJkkGNcYUNe3Ft6D6Q4v
FrrowUzfAflUF49sGQ+MCX160u4wgBQALO03xx9e6lm0RHhkZ5uJoQwJRp+Vsy1j5oq+YPJfEePo
VsscSTExhM8q1qJKftYFoTJDN5fA9wh8lxY5NkIyioiX55XGJrYWsfGEowOIRFXeBzGcZqCTW9KM
oEV64S9lOLvBuG+6RYSXeT8Tc+b1TTLcsmFFYh+i+dPcBl1ffyvu9FMXiRQmjek8iVkFzB1k9Qxd
116bdvbu8WA5jiU7hwQzGCKiKPlIfMclh1d3d8WcN6hUjc8ZBsTcRJ9NEx+dWIv3LqvVOmYUUXWJ
fRGWcG59CfjFLKP01zdpA/dtbKoXRxMU0cR5TKx4XGDdLUmr7bNnB6jRV9plh5ag+zGzn0Kz8e66
ar6z6YcF/vynKR5j1pMRaZPOXaC1fq4MPbN6AblOiYACrhZ63zq59USxQNPWblKy/X7oWOrt2hwn
fTJs0D6IHuAVjewYjJZ6uqgfDMax6KfPc4+NgW45jO1H5Sc/8oEEAl94Hz1R9qcUWmRWfXkYclep
N5nUuV1IF+m8BjYGCGdIgbgYPWbVmuUsaXjOKkGuLAMwtnJiULDo2QbOnzUHId5VZXsvNDgDypOY
2hDV/pqjudsFs9PsEfgUa6Djp6ob9GukCEuPvREUk6ot7nYFvCX5MuIwOs8eesKot61nsiXL+8hS
h+VWKYJ839nmY+LNV6RtfRSXLx40XPLKxAa1RPpsIcf1uCmquCvPVTDGG4UQlbYtay4+QiwIDc1d
RIbLOhAkWvWTz7nkIserS4atTVkHl6FMqNEEAy7EZofKK42L3zDoKoPiXMCfQXNMKgeKtJMA5nWs
Iu/eY7+46QSm14GnXhmoC+dEFPaEpTtCnvIaWYzD/M209yNYq1Vep+kal/PVUjT7xUSV1HnOap6t
jwjA6MZEtQ6i+Ul74ZG782epmDinSFNscVyyeAimBOvdmLeO8DwUmNT+5B2+5G0CdrmwnhxJpZ/7
P/zkElnM012lrkIj04n128yUDG7S3STw2njQioyc4Fo/m3G/dIdM+vAIV6jLf3utK7bMWh999g4l
nqYH07PT9Z3BVb3KBwwY0hH7OCdlrzHJn/nNE/l5ziLrGAXc6n3q7YGTfQ2oIdfkgV6MwJt3teGd
YPfWu2HguyhdnSI/izZqZN4YVDtlG58hMWWr1vhNBEi0zoDScU7iqoAu0u6IUCWNSHUFYhKQQHXQ
bzvJp5HXWJCirfFwjhRGlOTmmjWCOX5Zs00+i40Ov5qAWQaclcpNjI2R2V9BlmgY7k2wTUcf8zxD
k8p8oFGFSAnTl13bCjwsrv0Wk5YtSILLrHDl+oqtLI+exDOPk21E/Agok3UnT1V1jR2eaT3LQlnj
Bm+rO18TwzzL2lmJSTy5I3JTZlKf9qjuRY6VUsUYZKNWs80sm8PIDWOo2NmT5AuWl4lDXk8uozeG
UGlyAv7m39W+uQcK+0ywHcFfMZXc8KG1YJ5J1LwH5bXMRLYLfL0LJupAPGCKx2JwzW37PFWGdUj/
1HjE3EepOJhZyzQzT8w9YF0yGqtDbqVIciuStvv4XUasGYzZhwLLzpK7BA9XB9Gg4scbc6w2vnV0
I/Oj7qOnzC5TxpzPo289JDkW2ij47ajiE1bLj4rlmcw8AvAi1DJ5oDeF0dyVfXAdM129S/uAGfsl
aQYwfKZ7SRvrIc69o2EOvLVFfHNodXhcq2LdGe7ViI1HmG8RtKdkn+TTm2EM3D+Gk6zbPDql5FZC
FZjXQHiR+U5goEVjGhfHzl+awbuOxrnqnfzYxNET6lcybVv1CGQQw3EMjHQ0z3bSiy3rC+JS7Qdb
g9GGZnfLC+1udc8CDBFUq5NwN9EZp8UvAqeQl+K5cLOA5XuJnhlfjbilpv5CahifG3L0gtR4isD7
bYqoIpVFOyGctDNbEHXrANEiubTKm4nrbsLwgctafTWTgx+dwb/haNrlKRvOsut4zmUpT4bEr85W
MUB/48KHJOfurCkI2ROK4Tb1JCSMHQLsWRX9ze/95yGrT7OVVj9L3qquAyLqFSMl2pgGazeI+HVj
mH6sFd4iH9bVWgXBkyz6+t3wuLzFrPEUC+udzpnaZ7grMtQBQTAjHIzjN7NK0gOS+eLaiYlEGNRi
nTFgSoyK/gnjCtzvmJfgMeYEuUMygdlNFICFXiDgcy/OSneIdOq+31fl3NwPS1FjjaZ1iMs4PNhC
vTtuXpBH3bW8DP9C5El0UTFSAdPzx1/mm2w68UP7gPYyaVwXu8ncNeODCizimIiVycOUMyHz+8c8
4UQaPJL5Ymt+SghdN6ZR7qBHEe8+fyKVJFAAZMHljzjlfxGq/wW/5m81zgJU+c9lPK/J7/jn5/9H
xLN82b+JeKT3lyMsC5evhKf4t9H4HzoeMDWevUBUPRcijRT/TrCRf9ngawLKSAHFxkQI9391POIv
FJkYl+lypbCIMvH/RzoeT/5HaKlvu5b0cDsH/J10zP/gQva7loV6lyUbMBU7AuEOiVo2SIw9Ugs6
QZIDiAlUzxQ1W/I1E/KuigCRSJiQIBsQ+EyBSyu+wPyx5ql1k/hn5GpfXlaCekqtbUhmx4J0nM8Y
G9lPuWyzlaXXg4m5FoHgLp8JlGr3Ttz5zLtRVIRgSYxIvBMgwkosdx/VwD8b2kypg3YkJwCsaYah
Fu4pB3DKH6wxd1e5j2rBM96xC5U3UgGTcy3ym+OFJBW73vgrHq61NvdYkq9B0R4dO/pI0avXQjz1
Lb44K5z3rsMIbNTscosBb8pQ32mdNXdK4/r0LOMMx+ZkkrZAmFB+i5ec2ToOm73bkR3cZMAk08BH
9TMhBbSv0Aqyi1LZAx2mPlAPf1RRPx+JTkskMLcRJCaU9EVeLs1uE1b1a9fb93PmDZuqmWDii16s
3d4JGRlh4AwtMqCDGr1Q3obeJhPVvR9a35PId8PSrU4T4/zE3mayuzm9h1NzfCISacUqfy8mdA2Y
WOQxTmLmUnO3QZoAi4F5TmJ694nr6E2DCDvpaJCK35EemL5GJx3J786YOXbfMgPXa2aZx6zxkdkX
8Q8nLhaaT71rOPNEWhT8HCHDemyXjRcY14i8x8Jwly1ifvDnFjeFX2J3N0jMYmn3Mi7ZWNrsOW2R
r1Yw2NeNpmknouOrLed41w3I5KtUfE9OdRo9cW6qhii+sXuu46ndU4IzMgm949y40cbP82BHDjKJ
6U9eRZxtYWYpsA+k/dHEXCDRlCj4DotVYfs7Y3kLkKMvu7QAaJzr73qaDqssz95Qrj3W6g3LriLs
dlU/7rTMuXbd6G2MiBjoAYT3sfFiZiIn7JSoHgwgRKQkdzNrSTihVbNzkmXZqzURXlygJC/syMlC
SsJa6VAE452jahRIYc4yprnohcQjFs9EmcAtdDBcKS7lG/RTD+1EfzQJ6Dua8cgP8cqY8eR3mNfK
uXgthUnqse+zwQwFknWyftpnPLRMq80wwCZiEOIC8Se06hMRhAyVnFkAj1Qs96roEcrMLmlr6N1F
uzHGdivdUWz7AdIHs9zTlCAtYRtIhqFrXstRMPHQ2dp0Q7oFBnOTbvudPvbYvbbKUYocC39DTn14
HGwSGjw0zdvIR/VSLgzfJvPJ+GUwVIztdEqbYg113No0mjWC4bfP2lJMtBSqqB55fbfB3aj2I/cW
Oj6XiL0eKwGs+Y0Q3rfKCXnvkUx7bhgj9Cd1RqUGDMe+eFVUBtsBULwd1pwYFRGaD0Nb+K9WEzPl
E4IQEGaaliEZASKlmQb7BH7J2gSC/bMyNc45z7yDIVlu2RnX7PYDfTSWKA5MlYzI8S1uQhyPLEdw
JDvtk8lQAXmtgqGOTt9JLXU/OeylkkfGb8PGZoINSyYgmi9wNn6vuO0j6FAdY6ohIzkw0w+uISjj
u5Htlle9z2azTGXkJUWKkWTFIbby0zw8p4UqT76MdpBBkTYKdABuCWC3QMOSzlgDukgTVZq+mrIx
kA95wF0rzpsREorjamdXJdMTQQHjLnOLZ4TLh+Bi1wVAosrzkGy/DDp4iTLcjqVXXOlHgnXQwj4i
WJc1I+4uq+ZKBW+/NcaG+eoizhMkYlQjp+wUhXei57QA7o4aw2HiEkTRD9RT9zFT+DkpJmRlrKxZ
8W7g3hvrhDz14+gkt8po63WSzlskLsbaNILPWQ9wCRXad9ezy50No+bqGtOJCRDGKIRtqWds5YDZ
M0WAVBSgx8KFHplz/morWRD/2zBVKd4BLAeeC6rXYPnmuYW5pHJhRF7yDky/WKUGbejcGs6qcfwX
5EYMXt0LwdOItCPvIRXZsWkxKxG9GnHp18M2ET13oc21hGUBddqqGUjYUINiCe7na1G7X46GATl4
5K6PCb52DK+p+84D/aEd5HbklttO2TyuSdQyJMhhQ5XHJDDEmXjxuGiZaZjeAAILGNeM2QBLGYV3
2qx1QygIzoBkPaXj+yKHsQUkoC4NS+ycs94JMzmj7fzuq/otJF15GUfrpf9bJz0apUJJ0lV8dZVk
i7FnurQusPGeqhnlbLaylqz1MeFH157eFWxb4Oje94stZ7SKck2IIR4UGArEpqvU6vfSQQ+W5LuG
MRZvR/XLpEbdktPCjM2aOOHXYWey1J71EbAcdseso/lFjduOp2A0gzMBNTvfDBI8NWFwNtwIpmke
/QZxjHqgEW/l6HxNCeVwClg4KyGB2Q4ud+LJyKJ2eBQifnFn8xy5vKU8xX+akbCunCbgtw5G+ILb
LcTEvlh9LdMDXxSmu1mUmpvPX82M4jaxWg6iJJ4pPJy1tOR04KRqV6bdnsdpRF/jY0AN3Pbmq/FH
Es2ciA2RRp2OUX0l07XsbIwVA/zZCVMO3tYcWwDT3jXnwE8wfAMbuASa89g1UNSdlW3519zHoZ04
rMNCo4fSaXRrIh0loxLLYGg+ZO7Ws9SnZ/CEC7ziXWuTtY5QD2HtiF1kmYps9WbnZfElMxUkL1V3
ey4t5vhch3b0OrjuUx0kYL1W9jQEK0B6WP0krXauyXGqUUDWcFi4q/AHyPEkxnlL9xntGsv0mYHM
h5Hsrmh2T65ZV3AytD6FoWOsnIL1nZuHTO3ox/baiF7GlMAUdqDzfiF8GAPH0Jj5xSZKfLXmWnDX
dsI+rubx4tL3bmjhLAZo/rU380fftUAoTPM+KML7yYvBdVdWeZZwslzgzElL/2Z2PHTZJu14c9TZ
ZY0HPD+kky2J2S5RCxnJS9yY1ja2WmMddzR5TFLGqaw3WoP386rsK1fmxRSxeXAU93NdPEDfbza5
PXIm1DR94BxYngDQVZJoYxNgQ42OsCZkCD1Yd56iJsGUmCZEA7cgovxHNY/zTZNlZGcR3DffXs+R
dZoDsn5Hu+qwuFEEluD2/YHnEvoXfRPRQ9oasKsJDkSOZoiH3qQvF+8J/DZJUbpFifFY+sZBFli4
ykUgnvsUKnZWwpcrHWar2r/Ll3UedcHIB1Nc+xtPhYRZonqNE1zZFvF5NR5NFVP1WCk/NzZpn10f
F2EAjzs5jGrjNaBybTz4sY9hZCyMX2bRXzqL2tc2y3SXArBLaxU9tJl4CqeKB74MnqIezCN9gX1H
lsq5i+ULs+kRPbE8uCacFnJCrqkvk3NmXsO6Drd+b6jDHJkHrx/Kg8zmbheb5NFY0WwgSvW8o69Y
cSQ8bMj8cqEvM2OW+Xs4evGjO3ZHKwnXogC4yI0UcWMGtzal/B+oYlPJe5RpssXrBnyc5z7l/ge2
PyiRA1G9YLq37QRnoQPAMqNV2DSeT5nSAkPunZUzmT58MGcmgdbgQGHWSf312DmkaQOYWMNo+XTa
EYEOT/WUOS1aZz88+tHwhF0L1J70f4chTQJwC5bq7LHc6L6D8rixI+KNPC9eDa2TIC2sbHDGcbqP
WpYLOk5Q9ZjjN5zFqRtvLlq7TRjyPSbMbao/AtYwN3VcPspifsJufq6XUCDUVMN6vKrKNjY6NIYN
FLK1gR5pVXsOoWlz/yMdX2svfgCv/Uvk+pAR0z6GlGeW7d/ZafOeWjrdhSHp8C7dAd3KK3xz9hjZ
aB8NHzvaVL+TLxGsZ0H5yQTm6jROtkpmdT+SE7uuZ+7aAJekL07mmAWHpPcR781jc2RP8tFRqJ1a
fzo5aAmgKBBunfjEO1RAGd2E1HMfv0cCRslMCq6WPn8CrR5cUWCWm3QRJbmg4tKR8K8p5nlv8h14
kIPijPrkaSQoEpiDECA3qnAdR/0Pzyg/KnZHuWcQl1vF9DNDdDFynGm2pakj2A3P1dfAJmCfm5Yg
Pm4yNpV9ihyifWUcCV6M12/wu97SmmI9F+09hMl225vdRQsybNUQ7gJRvhGGxb+TlY+hDhkoJSdA
p0xjWQw0prnU2PxPxrJYzaLZIPLnaTLnt04RQVBzdVohzoCJ7AQX7+elTAeqKNx19Kr6yFPLPkZ9
+FX3pCwFSm/GRccvGvVAEQsuiDhIgCwVfgfHfUQ//5ZD49pkHVbL2CrflF1/tUyx91zbb6GdsRle
tCQyVKdltLBivBecZUubUWagOUT9Jv0ITIPPM6r2g+eiOjdwEzedSWNbF1Wzgc4ljhUwex35ZPk6
VOsx/8ayziwzpNGqpNxqBHUbj9Hnkrwx7KYquk+LnmDfcFcIFmduDuqIILR91WfdtpXoiDy0K8BK
o/OQvMxW7K3bZslAJTLd4DxwJFwe2PNqFcWoIwBVIJY0xClyG6IOPOsoukWStG4I+DhYLga/pLhH
rQVnta4fByXMlTeqXdbDK6lLzdIQYW/O87wNEognSXgkWAywRpV9iGKJ+4Mz1vj1d+315vZaiUCt
i5TsinI2HnIWUIGkoRdEXxHHxLwvTod9F+doIEp7YzuIH2Y4g3LsI+ImrHeDETi1JRoh3slw3sEq
Srd+WgpO71FsAkRVZHWX4mSNbxSin2NVH3VbPqW5Hx0zs3vlgCX7es6fCxE61ygkVaBcCIW1vmQp
Mus8htIeKZaqzCiGHPcr/PVH51SNDrC2iIswTNz72UPuaJbNyeVlrAlEUOCg2GsS+EV+yYeNV1il
zaX2jIewsHB3dNkTrnBwsXhi90Mo0Duh529HJK/0jWxF7wH2Ml61iAooeu6earbXo0p+kdP1ng3d
W+nzRRK54sp9M1Lfvjp9fMWYswqa7AP0kLuTtY3cjFhYmwlvbvjbKW0o8cIYTHixN2ojW7sqOpT1
qTHGAcAqLYnfu48y9xiAF8Wd41JO5IazkTVFer5Dnw/1kvnExk2LNw5XEuw18pLMiYZ1sHXIh98R
IuOgpbBo4b2d6qtuHw8uCTUF8X7cJAfJICUkj5MaDrOlzRJU5wX8u3FGzZtgMlWySTcDGxyvw0xD
iApTEjT1ibrJ5BI73T3P0u0YTyQE5GhlHa+J99Isfgc98lsk+cRRi28Edji0fcWvb7oVboHgK/IE
xwFUVZZzP2tRmxuWrK7tLNLrpfkpuMF6JbZGICFMWppIAwORdtf+Fvl0DnsZfpSi2Zp0e/BHjA0D
fhogZZ562GJXX7zSg978NKUXM8vDXA/nBLG8rCFhNhtGQAyDan47U4OqQqQB3SdgJRITKthfXUJi
IvZlapFujXdIrOva2ZtmdO2I/D76JrtG2jSC3pkNgg/DAxHX9rqbCE00PBwIZtt9tFH6icPjoUy6
TWJmt4K99Bld3hgrLuU6vli9jBEOMlfXJXdFM98jHMtOzjyGD3K0odCPzo0u70+ipruAcrtoDXl/
Lch/Xc2eWg4fZfLmp6wqqp7aoaQgpvOUgdWeeGC+YVEaL4LI8rx2LaZRFvf2kByDnqkc63CDhEgP
vh8rjNybbhAEkDqEsDjScV8GtMCBdeqMnFODfShCnvZKOhZq62R8puzjpS/XN0Eh7Fwc+4SN7tsZ
ncdUzlRtUv72EusjJ3R8I0Ljt5+Pn0MJpaiwaalY42rUipgR62MTfguLWtgfy/FIUNGG9ShdcoY2
aEIETbD0LnOQIlX+iAqp5TM9sxvW8c/a0mdHTqi5tObLwbshsitp9ZdHmIUaeEzlqznSN4f5GLLN
m57pyBXxoWu0qEwC0ex4BeM/CAuNFeFBmtnZmnW6bwzGTLiWmU0yLDB6UuBSzvNw+uxtiKsZEXbb
aPKeWhsHYzxaO9k7V2kNjz33e1dfp4CVl9kDw5IRNP/k2SJPCAIQ95lbxgRJYmMIJTV7F+JIkTy8
t5oLqB77cRuPxqluSnfbWc0WqXm4Zhwc7Z2QX3pae7wFJRbGLp3ug9ID1FUkIKeopQ7tAEiZh1mM
OJHOtbNOjUw/ehPB6Vzt1Wgwl0NBQsHRr7GuxSsbL922cz5ck/e6GJgZL5GEitlVP+a0fhwNSeec
c1bdd8b0mk1xjGu+2MoWK3uo5Lf08mQXmiElZGdifnM27PA6zDk2B/2D0MkDJ8+jU7twOLJvp+Ps
qG262RYIm2EzzshSa5cP3cuEmyCNciC4bXEMbHXC2Z4fUda9wDB8JvNwVfmpu3LGGFkXQi8BiR1e
gX1jAe48TZ7axjZ8sDQPMIIbvtpOAeS1iJHvrgXstTa9PtyKxq0uf/7DeLL++08l1pFt1XE60RFW
q6Ge5m1AdXvKKsvnp0hH2E12vhPuWB1AQ7CQlqrZSr/w4TfGFy8IXHjHVfhIOU5IenFpaQqRRDaM
VlJMfyk2ho1pT4tJsf1mmvejaCvxVqclCOl9L+r8pfBN5EwNoazWqIzbPOgXd7TDm1MwFBoYmEaG
fYjscj45gfsMTaXfRSH8G5Dogplfg3YthdzgBP074ahFn6cfraMPaUerYM2Ff44nczyXzSx3ERDM
RzeC0F1Hkdo6bgi+naHLjQAifBXdd+nIBMJ92JxpznD7LNbgEKpvMifttqKQHe25WyfklY8uffPY
TAdIkvmu0O0lArO3MoqK+1OMOxpEB4fD1J+ctMByXE6HKDWr+xbhmWPYHnx+wFhQepiZT/GTxBt3
ZGWpD1WSceeOhbyFeUjFlyXDsdvOI8Xm2MwzvAqGqH2FlyAOFz+Wl0THqcq8jTX4EmQkIjhHBUgI
CvOrUrZ6xY7EywnRYA1SH0hT8vYhdoOmB+BTznkHykbK61jqSzhhKuHWhX1j+1fu/V/JzEhVGsTH
BC5qt9bW0Yll/tYWk1qFGi2oO/lgAV+TtpBbo2ufgPFv9dgPJ7ynrNcXEPTkPbgF0zUyPJlPNqOz
6TxGdx7zpNmcf7mz+2Ogj2zK8tWper2aAKL6UmMY8gmeDzZtbulNe+dY83dEwNtjaC+MyKTY25EN
jYKscTyKqnsKLPSRSVd8MZkfD5XxswLCsDdhQKwNCwfpjFd8D6lhQiri7quqr4+clYhUa/eEeJgD
AXjhGDLWjVIA8WSy+cYUbYXMnvxOPcZEwJ1qL7+PGhCKvVc8SPobXDh4OwqvPeRD+mkVUXiCO5jI
SmKPIuoAgQRR1HgB2N/KIEiAmnmffl8nLLl5uDY0xH0BLJLepSYpAU8yGgEDC9Agi4cSVw/JawOn
DaBZzAJzJapVMEKjMKefUCt+ji5CJdn5B/CXnw0ww93EdJioeKSXxEtXkf6SCcHBYJB+MeNd68AE
LKd5JbrClXr488cYX079mXY1FxWU69z+MS+f8fcH0E8b1vbPB/wgJ3oZk9bq378NZCcE4Yz/+QJR
FurUhJa0n/78f2VLvuOfz41A+tWf//SBP59LgaGm8z99LuU3YmM2VZSGl9lk5DUwCN/Z0fQKp/Jg
dh36ZjBW9MbVcpUe5MSZxuCd0fbK6nyBwf0Q0hAizwitp7ogotX86eTBuYmeGeyJO5NBiixItals
wMa0A5eC+6AjaxhFfvlOD/2FByHYJtWxsb1DiUsYqxuKnTSw1rH3qwMiQHQ9Zq8xH34nRpCuDz+j
ATiA7jJWSCkl81T8igtyKCw6/lVZO1/ICzYqKa6hk9I21Z/F5CM7WVZRA1yddYt1PbO1IqViibNA
F+Eg5VzcskxBGJ2myX2m5K2rmN+240T8zx5f77UecD6E3NZ2hEYiQ4mIDfeJSRpbxPEhGZsQU2ZW
INpxeDY5J+YTEeEjRFiP1rMEqLbC9/Ij9ygXVD/8qhT6jRDQTUx8n5XxnCI45a1Le5AyM54RaLYs
d6dga7TdvefTg1YdgwqnunfoIXmDUENNkyJAENgrZRNPYkQgptHB/kvZF8gKT7V2VsxlkBR3UXxw
9LdvT1u7sm5J0P6CpclOSF7CAPBXdW/J4r2Kya0G+MmyiQqypUouJ8K4KuyEkcQrnqmqfCHaoM7q
g1b2G0qQMy93Dxr6VuqSuPH8HE7wJULZYLiegNT8ryJC/7fAJhaYj/9cEbH+2fRf3b/+C/IHECed
Xkghfysplq/7B9fE+kuCY7cBVFquA0odccM/JBHyLwGiJJDCMYXt2OTz/CPUB/a6a7l+4LPco5KX
/M2/ZfoY5l8yYEUQBJ7pE3Ug3UD8TzQRwvL/X00EBBVhI0R2CdZhJ2BZJj/hP7NNkgkPj5eby8wq
+pgGIJc5hOIk88CTNlm8td3QOqn8ra6NQxS0+hRZHREGw6MOYFXJCBm4ZlkeDClZjJPzq5victuw
/F8zDgWA5gcHdlEYo8qO5o4WA74kY2MmDeusNDnWkRKyDSuO8MFOgV+dDMy8667Q7OhH69prwZzB
yx4N0jbWRtbuBIakYnaJ8DTGlymoWJhSw7vlxeqMb/gNHJNZ+Sl7BMYSBzdMANvmm1PQOnbHonxF
kZoXPV1OU8tXjWiKg0AZySflwkPm4/WcPyLkh3uxiENCnZsrbU9Ez7vopiE6rf/sjIoJWqc/3pOd
YGb28CDcYVURJYL1F+42NyZjl18GQQ60JslnZOlh3/uJd8GLMQW7Kv0WiLnPMTzti9kbz0Vhxoex
hItruRjz/VrWDPin6ewV4IaFoy9tMuiLaspd5yl9DxYQzzhjCKJPw+jFP7GG5bRzBYM7O3eORm/2
O8M23TdbQyuzX/upnt+ylEiQJm3zQ5lU6a4rmFObp1zI7q02E4DDtkSDDBixt7zpZLfSe6aM9Da9
heFvAGKxFR4ZtD5n7UaPVs+KB568Z3fDDU55wdCsiZ/sDINTbx5jSASPfeAnWwjTDUA5Ze47L+7P
RRcGR8/9PZgelFzZjx+ZV9MauROoRdqXrMyTh7EOL0LPyRG7nAEBtm/uKCwdQkSQOJNiWG1tjz1v
V8lhm1uuJiIQiCJPOySL6hV5z3ABOQwNMhDFSc2QTMyS2Q9zk7gu3nKfuUTatmo3O/A4Shvqo64Y
LKmEaFn56IAJLrX4CHKsB8hvHmPfUND/L6J0qmX9c1+lLPYIedGWbVzJNEARaTW3GNGcHVbzViay
PttKUXzv1LidqxYC+Iy6mGVaxSZ4NacPtj+Sd2LTeCN02eHCvLgs+lseDCKVn9r9cGiFaQKcH1Mg
70iU+QrTMl0P26rC62uWMULwRP3uAMtA0mRtLdfpYPygcPxVljzyZcl6ErLeuTbTOxTG7+w5cMpB
WGxz/WFN0Y3bDkhGs9EDS1YIJjuzQt2C+hlHHShxzIDk1Cfy96CBuU7jjzo09c3DFBGGySlfRLVi
Ss5xd5eAKEYOED+ZQ/hqtQRMEcpbsDRbu6J+Zfq5RoJab1SRMUKLyL2ZrrJNP1u7qw4ztFzFGHyN
SgUpIovfpGv2iencrJQCO+2t51ZO2caWjzB4iwONwg8UA8/FgJmAVgJR1lztxtyx7krSFVJpPYST
/WDmJU99EkANhQF6IHo3c1a1nk+kDASBsCAI5QDIIr3joIWgWVQ4mVmQ2Bw8duZucLDcqg6zmtFD
Amxatha87ydbvfUZXmr/R1vQvPR/BGG+dRlD2qlqXuS30fSrEcWuTvUD4uttzhKhfOid4HFCWLqo
9dmrAQQEbHitpmnFEufVAtNX6m6TT5cMFgFGSesrJFe31+G7myZQm+z4HWG9jfuU3Yhmf0Kjhw1v
hgPF6bRp8J3DU9kURX4eZ/vSRNRGgZPtYYZgyyEaE/wcW2vpv3chWRHE1mIG8q1t651cCdzSicxH
T/kn7eS/YyLFh+atT8KP5P+wd17JkStp0l0RrgUC+jW1YAqSSfkCoypoIKDFnmYVs7E5YE9Pd9sv
bOZ9XmhV5K2qSyYyxOfux031Gk9euO5901wyOn5ufPHVlg9ZOv1YYgKZ2o3bXhPu3oQz7EXjAzIU
/5ZxX0mIBp2ZVjusUyfRWSR6cEs1hXlNdW/tzXpwFwF68J5jf7h3WA62oUITro9xVjzqYXlzSJ6T
sus27IZMJUkQ14y6EOfOFB5gwW16homh/dVryQ2bEdTTepNqpLIqRJx1KsxlSPB+3XXR1dZUwsAD
eM/YOwfb5Vrr6q90SZGQTbIfb9R3bY8NJSvNfaQPpGsQgVqQltpGKPAsafUYNsO7jKyRQo+0Yli3
IZ8lXutT0zODpAngSrvtJ2NbxuTOl59p1TYcselP8YBQrsgGgyxH93hSMiwx7jbVatav6rJeI6Xt
R1XfEZ5DnRsgcunYydK2f5ScbqPcO+PLvZWxebANeoV7t6RnkpmkiNqjYYl6O1K2HlauWrPTd4zf
g53eBF+Dbx8rLvjc0JhYtlW6TIJx18QNAdxY/6ZL5qsj4LYiqgy61c22DmQxGdjWWpvhuUxzucmT
zmlK60eT5bs3qxqz7s60oW3jb2Ux+scasALdc+igm4JeMRqQM+VLM4k7q3XuVCnfzbylEhSZUSv5
CTsa65TeSBAMpyCabsCv5qQC37jQraM5MWsSWblmznXU3M5aAvai6D5wqGIiEzO0fXnXwXbhlRqD
TWORXB8qFKt40he+nuxqpyDVNMYXO0TNZrlsQvaKqfA97qUMwgl9xZLdeRrL1yhhzg3pZyOht6yY
3N9qOK7Ee4ejFct7v4cmbMwJ5oSZ3iKrgm3W8nr68M/yult3kGNXcc6y0hgh1W8WuZ6ErzvmCBaM
8J9fbeOhxJLXPAVi+ilVrXCeVjhxTpGl0R/lcCxyglvze7zyP0cWMgxf1bNo49XkDfsoM5jyOIRm
9VWq0Hnj5sWJy+sESgYUivagZc45qDkuhXI3ZNJYJGo8CCoBtobkpGMwro7ipFuLMP/si5wjCslh
XY1fhqm/VwiFQXobLRAZIUYXpKmBpcNW+pNlK0qIu52mqVubKnPT+OZHGdlnPAKMllLeNciwSOxj
sJvC4IdCi5s/ajCHGM/gMgV7BUKJvKm9cgtrOV6hECWbNAXcVo/d02S1e2N0QKhpxCu5Qx8au9tB
lfzsGRqaNZxcr+VkaYpq5I7Jp/AFRU5q4ix3H+by9cniM70H5z0ph5PI61uT9/fUcwEHGrIzqP5V
rAiVNHTUuQ5lrAwsZfmCp+I5ib2fNIdab7jJWXoIIvXoeouyFZ8hS4cI9bsaWVAC6aNbi/NCgJdJ
3ulRJnnvkD0IqCqm5cTcIs9uZJN92oIjSut0b4Flrzum9mQ7VlkvrUWhkULXqZ7GS7XNnOkAHRbf
3AR/plIcaBJGYxFvfbHJ4wu0g2Yt3ene9qfdGBi7TB/es+Zq9MZHyMG7aqhhVj5hYWS/6xTWx6bP
5tzruoybG69WqL60YT2QF7Dsql5pQfBShNNPb1X9EnRYtMjB7cWBkst5KWVgdI6C5lWSpPBqi0O1
i1ehoFqBszOQhOItm1B7p85g4qq2fvRhhDoT9IQ5XPqcMkb00WlCXqtQ8V2alPJuvaH/UaM89jmk
zfRP6tHwjVcV7xePOaD8V4BTx7LOryInAM/4aMFD3OZwK0xoDyag5oIBnkDuKMryaTAslwMWIy/0
t4Vd1i+YsCOq0jEReA9tb7yV9saGGEqxYt15P1o2KzOcq5eKZDqTJ6oD6s3of2OPOHkRW+wUbTTf
X0ntxw7wW7clR+qKG8HcLWBaryMtIgKVeiHzzS9hVwsGBNqcmW2JE8gujWPk+XsU5TlPNzzQeHVn
WP2P7Q9HRnWrih/c/BOfUg5Z5LjuZSHJsWMIKHT7VlbyrqhnByfTaQTU7D5tWB081TyVRO8JfQ/3
mpUuuSGQQnYda+X6LSO45MUvJYYk2h3ceFhyiLqZVOgZPEQZgK3ctb6yvoPR7YHD79r71Nbvhqg9
CDvm8MB4tv3UjfAOiuY6l5CMXGDg0xEAGC4OvCQ4wvKhuLiE+UbTXWVgOPzROuU2NXNj9qdE64Bd
R/udlR+tKnwwffdU02+a0r1oaMV9ojzCrp3Y8Mhwc2B4b9NjtW65Xi271GMaRLlCSZgMuK7Z4hFo
U/Mn9NRjCAUOhgl19VdWwGtJpzNdloL6l5wNSUoT5PG01/BpI28Ps9P85kPH1Sx/FxGZX5gRI6qi
Aqpe+2eVXGwO2sngrSyQtgtphJwf8Y8HGR1jQsNx+NCG6uV37bK85DMoJVCN9gBltFjIEEl+1Ipb
ogih1flsUSnBR7u9dZ8pSIDEr/SU0LiLHCRidUu1+o46opkf8+ArYzd0bNRT5pwsqGvQbSWzmMx5
67NiPfoYksqJCRtG+09Qofs4AXeUSiRBPQX0wHyRrZyvpxIFWm/HfV/IN10Cn5gmbgAkzVZR3YY7
vRvOqoh3cA1vruOC7PCZUZUYCUIbb3XLwdGNuzkXuZKYpikFywjmWm6/cjK1TlrAh9zo63VfnTNf
f9K08qVoJ5v3YJFuPfYl39N2Wl0+qUG8DBKfStbAiU/H/uhbAtpCWVy13udApZnnDjtQY1J4VWbO
Vs7BTxSMpZ+bBxVD1EoUvyswwyynJjv11QhqkJcKc9wunVEJLLmsUILeg8Zt11QXfMsKR61mc4jo
pzsCpPY16e0/uFJfx7ReJ9McpfcEQhAstUVZj0zvSLDjTOEm16DWAMB2XVxHQDbu9QhIZdsFV72a
dhjhQKT7IZac6kZ0WC7HyuQOoDeHzhoaKCDuEvsM0kJItGDSeHGmCqpZmT7D4cKBqxVi46dwJJQ/
hpsk+c68I3ZVf2OXCqjU/AHSK/N9hzRDzM1w9fsFLhza2pJNz45hMDeZPwAzmv72q9/f+lw3/um3
00NvVOJsSI+ykIpu2wTaxFlDBjz//opd1Dnb4lg2XvS3z/x+7ffTxdBiv+NGv1ZBWxsUO/DfDtRZ
HDXl7/7xx6vfr3r9zDStkmj3+4d/v/y3D34/QF5lsNoPOv+7ODwI6E+3OMF/MjZa+CMIwuYZ9tcG
n9uyBZ/Gao5f1hmzYstEfVsVdX3vVHp1b5GNPZV6uR3rgIITWXN5TpHPV6OLPeculnp4RO3DkpX1
597mPU0rjXM0bFIPdkPZdIq+tMnRC28URRG/ySoPJbrxjoNpPcdalfAPJtSrzR9aH7Fy9fvV398r
t0QynfLz7+8ybdxNTt9gW/PaayQYSAxt+lylhTqDkPnuRyd9DnVrwGdNGtvr3eBkhVFCS+n8SyXK
T6Py3lzh+i9xSHuLlnhvJF277dQ1GmWpk/c2eRigRhW8sO9dtYzutcby4MwHItuV3BYvDhiGy++v
qiLYmdNAO9R/fSpGAT1D5Fn8fmrw1BMmhm5VDdLnvgiQsav7YquFbc+cXBuBWpz6ehIvo978wY6S
XjR3OeVCnK2m889Mhb7NqNw2OmmfjNvrOQLKdk5TxF+jClBlvdC/j93kwaPoYuEXjrt2p8R7MggI
Yv40uDyn9c1kvdlUkJzOQeTkIFMD747DRc/306ujRRHcngI2OJSWRug7lddcFjjU1HBmE+8emU6l
4oSlNWM8YgVbzpTiBNxUOZ124Z2EA49rI7iF0hP3aXKPiXu8ePAMt3GN9B25nL27TjyFw/QZsQWf
HcD5uDpZbvIxq7ZFZGPzTXsO7WIY19gyw1PViwGXJBcP16P7WlXXFtP0g/IkjLkgbF/LFho5vFP1
VumUsJYcRY5+zlGS7SC+BOArtyXpWP5e/W2I7f7RC5gWBTrmGA12REYuFrYmWPOyZtzj6olxFyPZ
rHMHeIXESH5npyXEBgqEGx3/n0w+pO6QtRnFx2SF7UEPTfPBpKnXpc5w8gd11kMMrUXk/ylEWDzm
ZVKuPcPzVg6qbW8O8RsTfkEvdOyjgFhUAGR2dLLwSa8agtgfQBwJdpifBjVmT2PJlQ/bQgDJII93
JW5yuAeqpJIQPj9/GZfEjoi5TbKtAgxy77ijfWeXuJuaZnLfqYO4jWY3PTIe5X+60gZmfUFwh4XF
XlnkVwtD/PQ60GbXF9OTTn2yg5ttkZdOAytmVdBG9GFgK2e2tZwcSbLBCqrr7wcydyAz8Mv4odwz
ssxP//gQdJ61yRk1UmPbvgR1oy6lR9FJknGwtBNoY+ZAiyHntniLq3881QEWqwrAO1rTS9m6/XOm
XLmf6w55rkt8JWF88dhsttydPh0crysj92eXFSIz79Vny9HtQ236/bGktA4XqHNXpoCHuFJzadOj
8ClWTxDG4Gtp3WuAL7ThRLonRfuaZbV+8Sc2Z44v61bF5iY39IqJoBF+EO49ti9eqfU3PS0AlU3k
yhER7pEhtYuPzuVq+dbV53Sb6Xsbm9cDARQ9zRnyZ1dDeI/cNxhRE0A0RckO8rqXQQpKJXUGgmbP
pQXDgmm62tq62neFuy26Hh7W2DOGi2IQmEihBBF78JABqqsm9OvY25fImOU5x0m3U+H9OCr7wvII
o9YYypQTcIeLQB5DIXtEACTbsjdeiGI76MZoymZUXIicQKBpIRNbyIwqax7Ilzxlkd2ua6K9iMO8
x0lN5JQP5CYnzsA+FRp5GczH2aEXmOjj9toYdvWEqSsENm2cEjYDTmBmsnEVibKwlsmhlcTKNN+4
96Z4FVAFeSl3TpPb17puxYKsCgbaCtP6ym7VynRDhga9yPZBVjNa5VHeFKpSXFbCD8bvu1iP0kOX
whbAT5VuM9e1F4rAGiXH8YbyOd5VdI5wSGMsmPetzxw19Dbc48+xExHGIkqWjfqwzhiPS79+znjj
6QbaYOsy50xoOxHeQEqk5dThSm6UESwmHSWQ/WPTl7x1JzCsjBVxeup18yNm1K2bxpuBfD02MNhd
8IWweOhP9eCHsGwVxfelGjaRxqFNn/t1vOJPU4bfsW1NR5mT7Rf871jBUs+smSULm2ccp5UbYtB3
ydWFlROvNUbAeCKgN+oXHQMpuQKOe1zdMg7JHpJ8kZbbjOSra+XvYH12NqNasjfeHc0sRWduEuSP
9ZSCz077R80bPxgvGXtGFETCBrkdMZnPJ21o94KQUVgBzhu8YyMKRoHd8GwaiNgFM6vFaCPR9+qm
daRTqgBoQ6lZ9qYIKTVkcVlNZm7ea2gcT6F3pw33hqXhY+piLqI9Ur8H9cJ25h6nPnjxWnhlIl1x
ODiHWPmoybQMqoNObhsmK8/QoFTJ4bsGg0PBBbO5Soh+3RJ6OjjJe5rAV+fUwjkeXviSH/KKRelq
TDgaZf4cq4E2CuqJ2hElnf4VE8LUslX5uVS08MXRznHACVcGRjwsSmNLyGXMiT80PC34PXFX8c+a
jsbZkTuDnmGo9zLw6WLdOZHaO8Ww9+SANmWVwxs6E72NGtGklI6/ZotbJafEhjuiMzJCoPt9zVaM
k4l3u2tyZ9dzAyyTuBYOuC/JQbhAJi/q8b6ikxLymsTwyJK3EWMLCSYjYFr0rQYpI4lXxBoZPTB0
xvpVtjMFKOc93hT0XsUdZnwORRtofHuGQIQ88Ia5IUlctJaHSNbqMe7tg9NDdLcDhoO+wsU7VN6q
622xrSYvWeTmiD4Oa3rFJXmeKE/+0m5La4u3+MPBOtYJ5GreCUsmEn/qDoJIqmEgwcDK5QCwbhdk
5SKY4gOVqD/gQN5NLoNR5xlbGSvsAviNojostqPn3psBP/ipHv21x2V0W7nZsFIFXimLMKSZpO2B
iHK6QmEgf2VP7ilK5c+Y258590xHeNyJLHOFD540z9XeVR63VbeKcKIbBKOcb24H5SoOT33nPWOr
3Hg5/DaZ289JMHxEmfm+jMIShiZLkJYzFc9HbnINqRNYzKD9/ORRjeTLuI+/egLOX+qQzcXOSzyP
n9xa70NgSoWK6QgUP1mtgnVr+TCGn3yHKWuI37j30yd7VOk+7VPi333/UI5Sv2bOjbLoZQus6+Qm
zgkwR7JPqv4pc/RNMsJaAHoGkK3aEq7GSvoSDPpHU1g/jOY42PkMl/PC+U00PeojlyeO3F/5OPir
hmf6OyUgRNJtXuaVpvDVSbF1cxZoXi/gU4Jwp009i98yN6euF88r51tzHwgXUt8HMmoC/RBrfqXa
V4V+CkwfwIYmcJtT5NbUbyOvGfdFAp02km03jIBfMP25RLy2fcqUJWSihgmWAULiLkNC+Jv8OxhH
ghvqLbV5bF2DxF2dIgelIW4e99ux29cuK5nJYz1aRUzba+ARaWG8+ARaxwxoRZ+Rzss4Q7TEa7dM
g5+hh2JHQdds2mrP8vRW0CkpcvbWPOMABc6GHS8Vj25Vd7saUZddKF+OgT+sodDOOWdXCYt4EaUZ
84RhFh/V28CjS4wxfSoUbRjg2UC3x8ysgLAykw0PdIcwFTHY2euQlTDtUAQqfVqbkkur6TCcjqEL
1wS7++9IwXykM3Gg5RseZwGzxEuPsjQJtGBo22iNth1M/8dBbLtAD33JYDXq2s4Jg2TFsZBG4Ygo
fzYo7qOgY4l+fk1RfC8gZwKrv1QBTNHPLCAt3zbsUWOXIarVj2xB+4gOYIztzDIHgY3Ga5MO3hh+
lLhtXtKBfcyFd7Dsac7QusBb/M3/4nOfkXgMQU4nU53fZSFhjLTvnqd0ztprjlpIUrayU2+K+M9U
oeClNfcNUXouiibt2jD1NGQEeAuwQDBzbbpY/HGn6aPHQWp0JDA6bGgE2fE2OTy5TWxec6a0Er97
rU0H3ZqjrAYPXJx8xVALll0l9WN2YbZXb412NhIRg1nl2UPtZXOXc3c0pfHs2tLbAWSt1qxEABiH
ILuicKplFU53No7OpXTVNaafal2P5Y852OysQ+luLQKbgaFOTLWaFc5oeeBE+K4Sp99a4k8aeOVW
lrD1DCdaFyWMvNahULSbLx4V/NlRIKgT+1lHMBoWNHq+DljAUAGADrXA9vxRD1ft8BwStNrrpgFR
hlyCFTU/cWK+GoNxpUH37ID/4pBm07pYgbEl4zfg5U69/LmtX+om0fEbeTAK4obpLpZuEh3rAq/D
BtoVY9Guv89r8+B3gLiyO0oKxB0B87MZNdcud7tD3hoHbXC/YzMesT94yCZeiRVaR73K90CwqH8K
Kk5XlIXYdp+uKPoF5rsL6t7Ygn+h0sJpblmqPlrg+K0LX7WQbCJ2TmJGM76NJD1YVnFwQoBGbOvo
OQPPCuPtalmU0dWXhHZH5RIxENjRHIMaSGm+C1K3Ay/rqjTFvkmLjVmW9Ybc7PvkRtomU+g8Zjcs
4SXda65SayPScXPTysgkIFp6AYqN7vKmKQze+s70MnvRolaL14FGS1jLGcEdNFY9wutA3jGW+Lga
eaYJD1N6NuvqBFl8EAKO8Rg07nOWkAutwci2nfadN/W3R9iEBwovaI+XnaCzRIIRHIqMkn2pa/hx
OoqYsD45G2HMFrMUpJ7H2ScR+p4qogVoLbQfgCS0zfE+y/60ncj3iV7f27p2M4cB+CO8MxwtxGh4
2zUPCbr2qm8jtcHxsyd2aG/cYtqZCW2veQ1EXut2VWTvHMPdt2Px7Jh/NL244NpHUZwUDlVmnH5D
HIjqv+9+8nhu64XwnNuYEDE3Gwaq2RitzSqaO+xYPUrZWWRc8YFq2sYU7N9p3WI/HA9FjXhTDVwe
0qC+ii56HZF3uUyA4zUHhQEz2elpA/M+7/GkWOEG/Mp+GPtV6DTilHLYq4j+YuvlwfetP3rI6WKa
9G9uu0/jXP0RteDmrNh+GXwGmC3Z/au4ryOsBMy/QFj6H5ah30mpPWVNfy4wwVNjwMpbRN6Sgkmi
+zU/1qklsUGIH3946d1Veo9xwd124dcfU9O3CVGZ1p3aS5nqd1zqqoxKxYGT+XKAGM0KlX8JqAZ+
XBh7mHvNsmr8p3jWo4CWNeqYW/2fjkhbaCQPlsbCQI3UKrH7bWzqyTX3TI4o2tRulQXkE7q6xKqU
hM+pKdZ5MGL1a+UtTPSH2ISW+r/uvv+eu0/K/5+7776N8u9//7fi/3T3zX/u7+4+isZYHzzTsIWB
Y8+mCe3v7j7rL9ckEIkpTIA34hn7L3ef+ZdjmI6DJdB0TEq8zX/Y+8y/sJ27uAIFa7UO8+h/Vlxm
zTyjf+0tc4UjbF1n93I5Ptj/6u0TXW20oAbQQrVLV6WHXhc0t2uV/Vjk6omRd34cbKdejSEEEmAH
vCHDxn9FZ20C113iVZ7uKqwRa75N7yAHZm9KUuvY6EjHg41zSAv18MRx/wPGobU3Wy/HeGOOa3L5
WHfc/kY43rnyzDvXmnZ4LDbxY5X6CILkP2+Y1otz0ho3YgqvfRcF1wy/8T4fAGkrs2fN62hbKcwA
tbvGX+ga6AW9rYFrEEzNKsbb226gxZOcozgHnU/uWQ/CffsUjnp2H8DFu5c2kFSEd5O4Mj7y4DsJ
6TOqm+BUFjQpPNtZ886l1rxTVn3wTNGuhW5XJOqgB06YwWv5lLU0dKuxto+BLPRtqpWXjEnWgUCo
PEyM7FZZ421KET7m4D9t0zlOnOHH2KsX9lwrRr0oR3oPROng417Ti8TgfC5wWtYzwcMO3U3o4C2G
wkxggjvFotXK+tzXOj9qA3+Cn78q+FKPkin4pgo1DxsSmwWK6HHypM2373en3w9RNEJkN/Utq/4E
6+D0+2Fom91kyvig2fawzSsouGM6Pjqjlj0U1FjVrRcd4gTFO2j1b+pPUp6LWUBWKedf/bHzFbUi
2PgORheJhwzTt2UaO70c7Z0/4mHqbOYKJIF5KhyUNFv6zgGkXkP7Ez6yqsL3U9gFrBZTPXRF+d4B
LKbAwYq3xhAgaQ6quwtaed9nvftI38iK/6H3IfOSbaE73Cz1INh7pUW8pVbH/10B/5srIGvS/9vf
vG0/ovzf/+3/hnzjz/0d+Wb/5WJIlo50hAXDT/+nFVD85RowVenSELru6C6u6P+sbjT/wmw8m5/h
vpmsTB5/4X8anPW/dEcwweTzlk582zT+R/ZmY/6r/nkJtAXLsLRwObvQ5zzwOf+6BEoDlDtrsMBw
paYlaVsw5npMkmuHi44rjmHo27l4zYgDcCtd96ayjsFYUD3nehcfWi8cLmoO+li1AzVKdg+aKL90
ACALem46zC0NMa27TNZ0pOawOKS1CW3c0aO/0ao4B3TqoExPoPi5CLT5d62ylptguW9GvPpJGtyj
sZRk8C5ojeNd4dKz1tMUjvnVRu2xzkJyFI6534CeoPQxlDV4WetBk1QCjclROCG3/AgiKefxtV/g
3awEv2oda9hjDcTZEiwaZ+KyyYmbzOfZZj1bum7x1ihi5KCwl3Juo5uwT22THAnLxPBq4iGqRq8/
pNgM9Mx5HXJWI+EyZfLolViTNBh2CeenSZMX0/NxuiqgOjbouQjzkyhkBljc3SZl82nPsCsI20vX
RLXVbdPfDXEwHkx/nCXiH+GBKIGDBF7czy8Ot9PM8qhvZSURVv3cS2mvo4orfSTqr6R1nTXy8AtI
+WhdJjks6r45TYFm00djMJlKKMdrsAh1rXpshzeSx/TaUpGzt1VxtnrL2I9CEFtx3t3YSHdlQOC9
w24WjMY3NQnBpXbSSxcH+ELgOyx9YCVIpf1zLDWWsIw8qWsU28hX5QL2CKEq2k5gt2TbuRVomcv2
4OkEocmx4NBexaWN9aej2d2OMDeNokmwmmUn5P07O08lJ2tmZ0VtbkytWk5+6W2FkUJHPXQRCmPU
XmUQO+tQdvR2Tl0H280hp0ORBJ7yu6H1qe7iDLtJbZx66LlBI9+SmZIZt/InaN/hwlLxUgfWiq6z
L8/KIUBA/urKHFZdG2y8kIlFBUV5oU1AbZrpXAowiBVNcXCQJorGRYPLSqMSFKROQ/JuQ9b6Ptbx
Zo6JOXs9sey1ibdvwqLcJXhvF2l//f3RWbn57PnWl5UgdYTioanmMcRsN/UV7jFcawyj/D5eldI5
OJP5Fs7OsiFh9qC7AOSGFinD1i1QZAE6H1i9FUIsaAOdowH3fIo4RphdXLxl7A5M24Mb407o72Nk
X4oBnCvFJguV1uaC2e4hx4mDPyc6Fql2w6LE3NNqGrSKkv0sjJkw8wrEOTcDRMdFXSt3AeRlzj52
+qIe9YcBR/0c3yWekOwd3cctU80h4pq2BgKSDBoBYoRtSaZZgBnCdY2mgl8VMuOk+XgY/Cf8LXKe
gz02BfnzlDtLxG0CUw/JPO77WGnprZts0lFBVb8pVX0ECnE98yUTCIEchxtmLIlYul53dQrzre3W
qoQQhQLsLyhkuuu/DNBGTHXJOKUlSX9F0jHS0BdRFuqSf6wXZFuB+Ra+21EXymOaNIDO8HjbWgeu
rbyYsjhactoZjGwxi5EG7nM1x72e7Vy8D2b+LnyX/BE5qKm8FKW9Lxyu1jhkkhyfla5MHXPHRCJf
qjW+tpcwoVzOKCjE2PlZ/Z2n6QOemiN1basSRK2FVM1YEn8blKd3IaoXMvFxAQaepmmx1guI0/ja
d73u/SSlYsK8NWrxGcXPU1XRe+iGX4Y0/rgwg/MOX4wR/8H2vTf7g561txiWyBKEADlFVlzukMvR
DsDhE+gABvowdmaOFzq9stCsZw5AjOkL/ZzbP1sE+WvkZaK6hiA0rCge4KViSYS1jRZbvpWNOCga
D/Q2O3adcUWIVNvG17Qt5syDqPlZ444+Cb95MO0C0FFcyfUw+/Pl5AIF1f2N34TXQODYGxt9181h
mYbpIYN8atjD1qi3os676+BC1A4CRQ9UVRyLwLpGevmHIan9yTx6mbhiGekexRy52ks7umixmukh
+0wAfhej8wzYD95MZG79zun2vdF8Ce4OLzbVUZSJqGOpF99WhbzUpagV4F8epA07EI86wZvR2gX0
YW0oQAfliLnc1NVLNiUkMgyr2WjDKO+nRFlLa8x+sInVdKSA7lFj/BD3wTeF4mYrMXwV/FEuGYRa
pvKPx+RVHuK0LXa9C7/NKMFBU6rK24At8NuwnA9XdPZr/hoE6bnzMOvY5vQjI6Pe50l7zN+cnNPy
2Ee0eU3poygKqsrhpi5rV921vei2jrEE3eOtDE81yx47qw+dYeGlLmbApl1SfTDBBlnXoRQb3W9A
kUlzo+dRcnFwzy7cxgUjiKrq9SzyEofDYqTkXql+Z3n1O1wNKqlsk+JxkyGzRq+b1SZfdOfxhozZ
isfoq4artmBYdzOGRi3T0kpJXP+pjZgRQADnPsl9kk7JtS7ra9TDaokT4wA3A354jYfKnJdXM8fC
ROHXxpKddoJ7fCYgGJ2zXC7phEwGDiU4Q6kK6ILgWoa8iQN/g9fyMxiYM5FTJ5PUUUUZYG3RLXKV
0UOYs1dWxZBwuVsLi7FfY++awQcUwC7KgkT7i1U+GtC3pwyvoBtS4OQWNXWj9FmP1mqIzWf2mWPp
9k8TLAbP1vxNpGPIkCn9jY377hfRkwCoxymHuW20TAdqpkv3iwno25CzAYQnx3YviWG+5bK56bHH
Q+uDYZq9iLXZ3VgCHxQ8m0K5AMYjcIqVQXDYd17tmOF9FF3Kk+5H7dwvShiJuyxrqId3dili+Zx7
cExou4FVlww3y+1uBNJ+xsbjBRj3XdQ8oel+qrqhLOUHoxTSecuFVV00i63dt4aTCOsHt43NpdP5
l2oGguiDfA+BuqSTtcJSyylifpb12n4BWJssDAM9r/WaH9XRstiDFYFlvQ0sfFKMdTaVIB6d8ob3
NPdcXWhV+4ITEC6JB/6JbVQbMtreNpxveWM5LLUp6lBTnsvU8ZZxa0EDksOdQtQr2+Y22n519OLc
v4yduGcWbe+yNdnz6lChTOU2jgyfqtnet08VDZL01sKCcPryCAR/Z8BxXrkcTbPC0/D2zhduzDhN
VO8zrqIPwCTf6ng8Gy09C0E2ZCdi8281tUGEl8nApUEFZXGsm03n5DmW3XEnTKPecVZhnyvR9AGj
ZRDS7BmV1sNMQyHuNy0UtQyaWqIThw9nwFoDaY02En+da9MjjdwB0i9Dd1rqNq0OoI31+w6V/JPG
1n7pUCpteHOlGnbQaOdPhwI4zULOyDc5w9/cELEz8zrAevnaE4OztTuWFO7Q287zR7qDCClEM1Au
W6Yjr8GMmQNEUi2zGT1XlMhZzoyjI9HAjbl8iMKwWgN8/AJ/3w7kfK1J3o8SXbhTZrZt9Su8mPEi
qIVe4JAzWYL1JdUlzV7McDwBJQ+aB+r0DM6DM1RzEr+MMaZnuz6ZM2IPZh8hr4SpKCxiJod2dsKf
cwKyhbW9CLdhX3oLo3XY1MD3mTPIr+K4bEH2E70SOyvCgxzkP6BAEB9nDGAODzCCCxjNgMCoBBVY
wgzk0E7DRc5jCUzQnrGCUmMWi3y4ESFBj9LiwKdmDKEF5nLGEoKlw1AAqbCFWAjdhWgdq3nkwDKc
oYb2jDckl7eOy2Y61EBCgMUaYHEjg32qh2SksWx0MypxILqxmqAnKpjIWy/CO170QbT2ZshiOeMW
QRTQnRaahz7u7juIjNWMZkxmSCPf9hqvQH8I0mRXKkCOQQTSsc9DLNN1ZmO0xg5Q/Qd757EbOdNm
6XuZPX/Qm8UsJr2Tl1IlbQiZEsmgC9ogefX9hL5udKMHA8zsZ1NASalCKZMMvuac59A9IL6GAsl9
8tTiGL8mgDNwq0QaFyk0OJI7DPJys0voe9b2NNm72WoefMG0N4Y7GWoAZWh137lGUvLu3McaUpng
mAwQv049fgxW/mllNoc29G98fFl5C0assfVmVcMv2Yl91LrrI9OoB5ECgIdIIpLa60mDjlx1IyPj
3CKkh7nXTVsEZH9CaJtdqKztqAGcCyROk4tulUXzdLC4ouKR53ZUlKSyaIQnB+vKtIF6WhrviaE3
2OZphp6is9GtzC9WcdCk5yWxrRvQjx+GC3bBMubz1CUvEbEREM6zNUFWiI80YhTOTHWZWWLB1/pb
QiGd8Sqzf4k+lx6kZewBLu2oJ6jf251XtPxNnRqNNXV/Aadz9lxp5KkB+3TqIGaNL12GnY1EWuCo
RvE5Gz5iFv6vjSu2rQapTh0OXwuVEGiQUaNWbTB4KIQM5EUMjyxCESY+XFsDWi2XrlJoaGun6a1Q
XANornQHN7EDCI28PqpotDtlBjoghttNU0CqdJ79xGl6ntEJ77yALKeAmKC1QR55b/ZvOaUw8Whl
soUjQcUCcHZaMJQQUMVKGBht1AEabuMtpxdpm/BqYxgqx1i8KQ2yHTXSlkuLtFrzoRHeG178eokM
nk7ZjsjgeR0r+2+DTWDdw8ltR4C5FuTcSCN0e1i6wh6uuS/wCBURN0CZFGsmYkfSBB/KiTszMbxL
AJu3hdFralgv+jNkQJrfq0G+mUb6hh5bTEEUGpGRwdq1ETfZSc1yDBZwr6HAPbNFbFeHOGchV3az
hy4/hXNjGtuE1oeR6cqHMUyzn9/4Gjs8NixrRkJDdnkdfNszCkc/IeeOg2ONBpbtR1cc44rV2CAM
rLckFo5zOq0zeMfIMu45vP+EGoTM+1lyZIFiYl1+KzUu2dbgZE8jlBPasgIFhK3hysSugGjpQ/RN
ot2b0RAxGOVho+CktzIAk/Nik1a0cjW2mfBYgGkFLOc8BJkhoTt7uGN39Oz1Rmj0swyZXmgYdCyu
g4ZD5wvHEIFOzBkSkP6qjN+khklHUKVzjZc2x+fMAnOvsdNG8dTU3sWJdWo9OBIWRiEkG1DVODkH
ja4GkoIX2QdnHQyI5pQD6GUMST1EFYFFFjWmQzsBjg1V4z0JaZdUAtTkYAcG2z6hYWw3GGY5J/Wi
NB1RDQVViPFgtuZjZ85wktu52lbdZN7m9gRvkk+81rBuC05XC+icdgCLEXynFfog0JQwvocW2Hf6
EHIQgXjzYCRZCDaicFsU+TV3A5pc00ZL5/jpGksCw4uk3A2h+9O7AJXMBVZUFnnXSaPHOXi7PerM
TkPJY9FdMrPdLrZ8bmw+9bgogZHOyGDcbDqFmA+3pk6Rb3EjQzCilQ/8noUXYVM57oajhI/OvIAz
JLXENjvPGqCOhm9cWZqpruHqgcCQlC43bZjSUhFmsLVL44jjzNhyNNvbZYSQJTEoixRG0JwDmE8e
ucYCZKALokINeS+JmRsB026NJd4oEiAZqzPFIi+0RMKRFNYNlx2kT0Co20Xm167jtOzm9jQ8Lxoy
v2jcfAR3vtUA+tYDRc8uXlIGc0hpTP1kcaVCKrs0JPxA8JM3FWbTzgNuj1kVyBW8e9pFcEF+O+8c
YCNgkJrdrPH4Jpx8FznKfoacv2iEPo7SFyyY36OG69tDfJ2Zhh5cTK6xi1lpLLYhPH7DYbloFgTI
2oCi2Q9ocH/6i/AvKVQqTfXXeP+mAsmiJqoeoeH/hY4B8HUgQPfEYgAPp4zDHZnjLAVG/xjqEIFG
xwm4KOy5Ysi4I2lgdkm6lQuSLCIImAulOx6zfzPEEiupgwoEiQWE8nqrRFCbNVCoAb/xcfcEzed1
1a1xGh3sell2dV7TAizGDZxxhhEB9ZuOSsjAv/hjDZMTGYjy4tcQCQm8xeWYMzRlGfOKdAOkuv+z
JAgNiGPQ0g7V6QXCdkaEiCQ4uIedTl/uNIjleAsSqLhKhzwMkQNEqkTVw5Smhw+D7/TQRe1dm4c2
N9P41OZ4a7h4yM/6EXZ9n+tIiVCHS0RU7QciHnGN6OiJRYdQVDqOYgyskTvUui+N8pog8d9kLt14
3ShxagpESPAtXLtYkB2od6S386Ht8gfW/YRg9MR4QRTMJifc+G57KNKU2ELsh/vIKWFjSCzC6Ot3
0SxOOWOsc1fhD6h9iau5kLfEacOm4CYRzCcma96XUUZU5WQ+OU2+IWIJMbg5bPKi994oHRXTx/do
IEoXguyyC8Qs3i2NNM2t/DXqEOhDRCN6Xb+sWLpbVoDpc5YX6WXCa7H+5+tx/gNEtnyQRd/fUs2g
UtP/jt/3KJcTiRRSifShLLw9vhHcRXgkg1L85C3jtbLxdEYfhY9pTKsmlp/tRFMe5MH3PN0pEfxt
7fI7SexHNYjP0jFOLk3TprPgeOQ2F2UZ3mqLDJVrYJn7aOhwU8cOcYlE7RLadUrG9pkMAePShMzY
rIz+Z05ycuH6VEuezEPGXTxLA5Bzg6IDya59KvPmk8LT9uriDgzCfszq6cZThCpZqNjdomtwM2Zb
tfRiXVg6kmu0zktdj7edkAiuQ2NH40czYPEWB9iNE32zRL0ByQB2F367P8X4Fkx7FpalHrGl5Jbg
HfGXW5vMrgKjP/VpthOiRw040cKLlLhxOEtXG2E3JuGmBNlvP3pW/To57sjJzlFjWMSk+ViVMssh
a61s2VCEyZZWWEwKSVyrA6NpVN3YewY/+oJVloKJcSCeb5xi0gymDW0qTsTKfazSU202J4qBdtMx
CuuycLfU3t6cwQ3TvDYMo/33CmtEnl/C0n7NMZlmuB9AyJO0VD83TmmSCS4TTcfmXek/fFfdD0A6
o9Y6gRB8Aid6qtLuHrfuUxKBC8X0qOdWD1KnCpSM0JIC8bufpR9hv+xi4ZbkftZHmgVv75cHtr0P
mA3/LFmJ36KWDFwwjZtWhSob7mtypd/66Zrmvh3Yo4LlxHg7mDdugW3YqP2fYQhufH4iGnX8SrW8
DlZ4rkhyzIG2o/LF7BBprfZUvactExoNnUBI9uAkaNp960b2TXnypTobGch3+dqbZBdztyK/oJkv
xakDIw0uncdShkpO27ub/C4xsgsPHsI+opVk/0VGAuwHx38P4gI3faH2jlleozH4CJbpNbapt5GX
srupKsZOs4ObIfg7MZRcIRhfLxYbjGG8pnW0S/OtP7sdg0Qap+zVtqACC2bBZRy/W4KlslgYuOce
cdlzsReoxJt8PIS5+JgNEwHN8sApvAXR+twGqb1tR++xy1EJwz5cZXb/kMrhCdnCtFUWuwgHEd2G
y+MNgy4rWr29AdGXq4cJf+uULC8tEvVcsxDm4cGkHJMCqzBhPmiyWQ7TUQURqt3aIt4gggzWTrA4
uAwjYngDSra19LCkcwueoMU/G3KBS1f44uR2X7LPXuchubZE7jWl/Z6kDpaCYBenmNR/36I0kMe2
eWkS96msxF8sM38AqT/XS4I0+I5aytkQ5L637PSb4TKDmJBBDHEKzsodhmYdy2sQNPeqTbG3mlho
FYV+RTzshK/ee0kQJAxZCDPeqJ1N4jiQKb0vTnQyiZSHtQCFutm3n0R2s+3xPtG47qZAbJ7SyNxF
PVTqnOFPMie30dLfcDiu2O19BhMySqvaJniybU/cNDGSNcLNMCeOy2uIqgocUReuPXM+AvH6C1KH
DgeHIsWNzbBbFPIaFu94+LwZJh4S+uamiJ3PrwVh82zH7dobU0KZ7fCRCvJBtvHOKxWUjT4DchE8
Rw2mf6SFR19JqGmj91CGXHxJOr3aNquUuCbydIDrjjt7Ss0/zQxBT8DBVHUsGJHCVgbpcM5dBQPX
cZ+JgkK+7gM1UWN1H9g4AhYMo2QcpQcpTeziqXiSmT3fz+b8HuQJyj/Gwiy0UmL79n2ivFXYxOVb
Pv+1C06DmlPgsGCVXzsLFmZThIgM3XLXSXY4QcrtqkKqGq9wiVdNed/6PE4P1UxEKO4DSRtGWB4x
0w+EEb8oN7bOBvZo6pPjmI/vXm1ju46ZGrU4jva++cL+pd/206mLtT43Nz4ci/FCqIimlMAdpgSq
XTyrm8jO30UdfI0UfXxCfxNfck1PjJYNZCDRwtkT+RtMXJ+ebyPA92/5rR57NG0EsL9bRniYrfyT
8MxxX8rbmMUljph1ZOmQah5JnPZqNRLUsVXGcjOnM4l+nbolN/MjqGBz9F7wSkDorZtqwC40LdNU
LaKKmPc8O43h8IewiTtX7cSQsFtt0hdSzBqUkuNtXKYniwkIxLCjVwV3sQb3ocQnCgaPQUsn4zG2
6iMQIpb+fdz30DH7FeEJRMQb3d/BciBUMZNmkfpu0WOvEZVfuHDJ4ezFtkDauAG6EazQGU2EYuJW
8lCfB80fZ6AxMzrrq4qMS1tXoLUtBgDMyNelcc7wx69wIV8cooB8QptoEbItvhZjLRJ3Xg0mBAaK
w3XuoeTNRtYC9o/BWqeyXvR7XRTMhxl/CySEwPuC2zRIM6JbI4aDzPm4zFZmTexnNjfjNjL8nSYR
BnQgBwlZ2U/tVRJBxDRBQzfMyra9hF09SOgVZkOaVNM8QTfYEqM24xKyninDNqzfdzHi2DkybhPE
mJ5qOf5CA+dHcKUYhVdAMHLdki3s1NN6LpxLz7yTPc7wRfNGO61QPS7lee5wOkc9ewRM7CvNfxeK
rWiuPRmBBGMmyuCOX5uq255q9LBED6Qqgh7IJ0S8FEkecJ0h/HpgBJLCtDYmT39ytdAIjQvxU7Fj
PvGQpNZ27ObUTVRE7EXBTAXTLglrY9f4/qb1KHsju2u3ZdY6XFJ2whU8ypPvN4fRmhx0DwpsCXHp
nDEPcD+fOJ0IToDq1OtcR2ZfPUxKxkQ9ucxC4tpMzgP87D7vrgMw07VZlM+mLagYqvJONkvHNCHo
Tq3bukervLhd7O6GIrprUhSqZt78tRlCrxhLNqRtDf/+R19Vj2OZoPUv1DNyq71sx3JjFekXrIxz
5IzGbvB5nkGjj4jhJFVrBN6LLcF1WPtg6GPULmIgX934xxmtNxm6cjXD3QLnvWzkYL25EGCCOmt2
vqX+YCZ+pfACDeIK3PFD0ZwS/S7azcjwIC0j6pCaEDKuEgn+cb2Y3kI74FSbbCB+u0A2gh6JM0Yq
8WBPi9oHtXf4/XckS/xJMWpvl/pHKeArvt+iucDdMI7MzCVVR2xhAveAAZVRQGARoqdT6dPKj+bV
MEy5zQrxyVKGLb8k6oK7vWThOvo0zIU9vP0O4gDEpbsyOnKO3Ue0Q3TdB1E8tA2U5BHNOqsL68ax
pgBoE7PX0IceIBj4dMtXV+X5HtW6pbmS2/m2FdPToE55M7EtSNuWn7df2gGsiRtz2roYc3I/vqLF
Z8ttci3giMbdZqDAyMr4ubgf2vksI0jvThzgJRrLfTMoY4OC4MPwiIruKJhDZt1rtlN7K3J/Gphp
TLxRTRjM6gJR+OtlDB4oeHwj2NnV16DkgDQvuC4hjUx06ArHPCPwidaSxhMDAKUyoLVxYhTqG++6
r9oy0/tJfOTaTbgQaBNiVoLCux1Mgogn47NW8spi5m7yHYW01n8XzGnWZcQ8ZbCirzQfTx47+9a3
rrLQziA24WIAIO8jpNn4Exb4sJm2SEKYJ0Tmrdk+5fNEtREwb1OwRlaYrlXFaTOgHSC09jgVzPx7
wTDdbhnYMVq9CBU+jGmbEAMRbPwR+Us5py95Pkxru/CYaxXXXrUQkoviUk8/rhjKg0P04gYsMSa6
ABuAHTYsMmU0Yu4Hw4KBbM3CEzU/EO5VRvBWOzyBblgNTshp44zHxlL5TcsvwmW2kRn1WgwsKA2m
+ggq8BwES0gMPfOayvHLdeqTizgamZ725JsFsfcqDoC9OogzWjjjQPPNwScETa/0GGF9CjgfO69n
vGviG4BRFiOZzEJB20X2fGzUxzjzrbMscca5oNilYbrkpVXxDtrYhVFZZx5aFOw7hYFunxtPbTuI
bTN9INOKYS1FuMEEFOsuZhDd2eVdtfAgqgS787DsGcAxla5Nggvr1LmakzgCoq43VTCIfQRJv8V6
bDtOs5Mxl1qeNheqql2XMLWoac0H078hac5fD575Z8TgnQ+fdrXw/B8tsTeagAJ5sIJ1NE2nOPTm
vWicEDwHAg9gVQAmzKOZJ/be8B7p66d16EnAYz5Eu3KhFLcC2H+SX3okXcNRbJbbmV0/w729a+Cv
8+dy7XqptRPBQZS4NlB2GRs1zoeoxwEqg3Q3tcm32TEgtCrvOYoj7A/CssEPrhqzRz3qAJYRbDnM
enJP7L/vYsf/k9Zom/AQo1gJYkQz5goqcLmNJEUJrnWuPasodkvVnToPZRAuG8bEiAxWEX7yXRDg
ErVqeVla8Atou6YDdw8kM5f0QXKuVkbPOu9zimxysSRbHx6GxA/7u8H9cJKICajcMfhPjr5LI5CM
vXULWfGjs1tB98rERacvtYs9nUxMYzMDHVM3iJjuzkjCjnkBaQiDw2fVLpdpGY2H0F+6VUlIGB85
Knn7yxS05eQ7AeYNJnONtYzAB7bWUTgUFwisXHRInmCVNN/sB6LR0rKw+mprYwXYmFU0Rf3GLNOe
ba/56g20Tp2BfCzVg3j3Rc5oVUcbLx0WYyZ5ediC+Qj2yKerTeS5xT4YyifgHBiKm+y7ZjN1sIm2
QHqywoyFcHhOXux2vPSBnIgyzs7xaHxZ7UuWOmIrLEKq7XC6LOP82dszPQpL4t/iR4UkWyT5rczk
lxk5ihomfAxDEa1DScKHbfdHdwrtO29UQCufJeLue2GHm0bGDAdkuw1KqAxpMsKUh8zqx1nFZo4x
SgKflSCggJMDaFmZCkVIedetmMZufsdcXFjmSvVwPwKsWBDEgHvl9nbomu+KpMFJ4pP05XTT5C7G
bpoJmoTZ2f1/Ge7/nQzXQrX/f5bh/q/yY6mrj+5/NyLon/sPGW70LwekoguvAPN/qFHC/+FDcP+F
7tX3cTFFFgA9bVGo6rZP/+f/MP9lO6EPkT2y3Mixbe8/VbiG+y8bwwBOBNezbTPCpvD/IsNF5YDY
97/IcKEMu47ps/61cDZghvD+mxMBngZWPAdzKMG0HcsQLKBO8Az+hs4qD92taBlfsOrAqdPEG6dj
y8BWh7QtNT/CnattAs2G/BYrJY4Eb1oBx1H1uZqIekv89PL7zVF4+a0q5uNiK9R3SxbfzDW9jpU6
qOa9Lr4xZ0B6sw0kqBrc6Ob3Jcs04DRfgq9+IF9nNaj+Pk2W/vj7A78vQ9/0zz/p6n/yn5f9fqOz
CUAOk8qEIcx3bMXQG0DJtJssz75Zqp75dx6Vl6iEcZOQjjNvavjoNyiPjFO2SE5h/RJyadoTI/Ij
C1Ln5p+frQnGGYjgWsWJRBX4+0UXWhu7osna/ZcvGjNTrd5jOaF/mOwI75gFzsUT2mPqJSLfJTPj
on/+Ho0FAXoSeyAgLfzy+o+5mJjVjsAn9d9+v26J/N+/2XcktpEq/ZEkyQcARO+GqbJmCLvAfgub
aaT+WjXj9aZgMGcUzpRcAabvm9/v/P4xJP0tvct8/P16jbOL51huQaXhZ//ba1sjMC9j+hmHNuKD
TuZ49WaAQVilgRzySQ8xgJA+BmqQF/6sARleiCKIP9IoWVADQXHpm2H/+/UyszAXgGkhR45X4DSZ
wDjarJGCKV6XOCA36fTTNogcsWbDLIvFh1ALmm5Lt8d2WF2p3xCTLEPMCEclG6MBkD0vsEsxx0Ww
F9lpNKSxdvIvIU7eFn0gWzzlRZuKCw6jO+GHLUHaxGPw4Ie+7cN1QEwYFiHTmlrth6q3EY6h1wUg
y/NrqveVGzwgnZkurSioVyJiwhswzLRxRr1lQL8crBw22ahqc12ykce5Yd3SQyDrkDK/zCEQxNng
QVPqHZk54gz0TLUvl2lhxgPRwDPN+2m471KExHVivpOCFu3m1P6oWn+fMTpaM85ftnbbfgszpjZq
4n1ahWLtKy38XbJ1X2EPNGPnPQFmPdaIHqd2Y+EFoN69Awq8nPbGQAkSt2AvqGWaFXEeeJDs/M11
kMHMGDTvwhokK4zpi0Uc+CFIwLW27Eo2aU1kn8xb/5Hl4XfPur/JnL/+kmEih8/FogkJA+BZYjO7
wFWrVHO6ET69MMtDz5DbHaZdEsvS5YMU6IpGbUm2UEfR7AwQkbxoH7FDW8ss0oMC5zJX+QrnTb2Z
PD2zaFgjWVM/sHPCvVpT6yYl2vMpbA5LVNz77hjuuoa6T4WonPkl0VKplVE2A0YXSJmGnHdS+tYK
+Bp8GR9JDvNb95nAKbFRXIvtBNDulZp02iaDpyg7WuoVbPq7wiw/VTJcyQ67wNb4ShTP/OVPbMin
ciT5go3dge7sUYTLV6YUBBBoJgZdCmMS1hpOfZZMWFa1Do/TarmZoIet6rsSKpkzbr0afE67NM++
87PFS4WGI7bCixERSpSoGRmuAI4wgMljE8PBhF6V/92ceOtwar5dFWd7YDBiDWDsMYpe02j8cRbv
m4gdhElTcDJuQ5G2N3nUU6G146ey0jtkBKSqxalidGkj1Qp5U6ijd8Q1JseAXfoatrh1aCFZ70uX
uJ3MoyseWc1Y7i1F9jmcjed8Cl/NU1mFw01k1E9qLs6A+sgkTtKP2Z/pPvExrzrDnoHISmNdk493
XKye/XfvPRPxm7JMiu7rXjpnRYqESZzU3mvkoyE80PFe76yTYHzwWlzo5YBDn6i5dJeiUa58iQTZ
p5Scn+KicXdGqtJVUGCnmFy2UWE/14cgjhiyNjN+iGCBFBFAmazys80dkwjLOEH6Y51nMD8bQ6SO
ozBWC5Zk2TBbrODtbuFsv7YCrvRAbV9jrN3MAVeOIj+KjdL9GPQPLZi8tSVFSO5s6h1SyAdSSnRT
4bgxlvTFkEw9xl7D3stLjtltr5gDKx4eK6h4gvWwk6GZczbWbIhNyyIXaQ1OF29gcbqgnjKL4QsO
xbV0w9emSjnFkU2jgevPwgOLh/9MrmSWc8zitq9rD0SnG2csptHwh6jE9qqCCaHSU8hZsM2lH52a
FpR2EP4EfYdnxQBcWo/TW0+21srLCC0cEKOzhnGfIWg8ZgnmN9bK5P8MJ2+maRIGHY/njV+1Uu4a
3d9PEKJyycunVqqr2dMY2uMtkzgnKuf7RCIYJ0NHuN1FMHXwxISrx3b3IZ5o1yEnMZtvptqx92HN
vGxoYBsQw1ms6wr958z/3W3lvA1TzPdZ/xjObn6YC1EwPS+fesTqPE3nq70QjLN0f3NGrJvSBuQL
B4jAFoQLc/nliIhpEv0+iZU+hu9tBEWcqnrz7htRfzH6IV2LMG0RTwAg7LlOaPV8WJa7JlJbA0PB
nSiyq+E7dykCUwlV4gQbgNFo57wiENmwL7LPeQP+2YFat1wqD6tiUBr3ZZ5caE5GvNg5kwpIybaF
JW9K3esgY0BFBWlCcfYy6F0max6aPO5/bBt0NU07HhRkeLfjuWSzDUIlvPaWENt105GRyS2bVcF9
3BqvssksIs2V4tAbn5rSYJ9u3xW0nQQO8vEVMG8E4oxix1w+v5+88Jx5mDdRYbtdcx3Tzl8NXnfk
iQDhc0RRjLDvOIFq3jkJr4dg3mbRkUjhbx8XAJfC/JIxBV4qlnKVFyGuLbMAl3b+SbI0CxUfxcJS
XbM+/KsPZ9Cnfz3UkT6Sj0s2mTt2sCtP0jGmhfvm1D54EGE8eGiZN8MC9MeGSh35/d7sOREkzMxA
1xRtYcFfLu49EP089xEvzLHGQ7rdwfyBHk3oC0OYWjpXAQEtscFpsZewejf7w10+HRuw2R057svw
pqq4OXiArk+00Ff4tdWeIwrjhwfQzwyf9ftojkazD4r+HmjHTUCms/kVNKy/iry4JsZwL/wQClz1
UzT9fVKRft664tshZWbVAbClqb1Jkp5lIWdVNMEMSOb8Xk5N+ji1/npnZH5x7BbwaRBlnaId1iMq
6KFmrLAUp6IfYR9C/8rq7tLP4x9W6x4XNBHnPfTWne+6O9ycSHq6h4haCGWjuhgBjbsMBxTxismB
yWLMM/Toa3T6vdvhBAlHQwL6RJ3FM38jl/SU2eZPkKu/rSxY8LA/6Nvowe3ZK8c1VpVi4h0cqJFy
OP5UycyNy/TCdn9rqepqVB7y+tg9db7x4YXNimAzHABYX9tivs7RibwRGmWilbWN5UzcHo6VgpUV
YX6AuGFi1suXXICYxIt4t9lop2H8N/HsHayVXZZfXbcx+T/09U6SxOrDXSIw5Q3lBBVKEL3SDcwE
PfM5rt1GPnNt4otQbChq1f91KtNYITtuquAy1KyJKldBoRlRiFTRwTH6bj1x+6FNaa6Ux7fW5N7O
Um2EO6Wc0hRH+Sn3cv7rzZIiL5D5psNTeKCrV5Rc3mPpjC17WPuxIEsUVCngPrcsnV1YAKcYRHHN
g7eoUs6uQEHUE2G6CtzhkHq4DMRC5qjJNcE7glu7t9AntYcg72ErgNEOYg+ph1G8LLJ+srknSzV8
+qpO14bfVSzgke2XsDUkOSoARVEewmnASeGswQUNwbGoi8+2XYhQmAdAxBEwM6IXsBwo1rXCLdvd
mHPqu0u96hd5mkWuSLGGBBQ2lK2ex8mS+28AU36YIF6TNIk2WaGujUrL3TShQodnxZKImZJT0ijF
BEsM0x8H9qDo4DGmM6IOBs+brJ9aIjqpXsssPLuud0PuR7Njy8WsVGt2W4zjpnTvuri2dJ463Blp
fBXiWeghGZLv6aBAFvJvoHk3mD25nrceRzR4qB/vpIU9vHS3o2dWm7iw+LL8EzjAjemLSHkyOxQf
fL/KfIw5kY83r3u1vOVmYKOznogyIXmMCDG0dvSXyUPedXdq8pBupPXHyI6aDXQEHQ8MtWOyDrWV
fi6G3ckT5k1ut6jh5jrmgQvGBmzpOp40swsVDYPdJsBBSJ3Q9c2jhVB7SUawUTy/m8emSyrM5xiy
ipxtfLGxbESSWYMKxiTyBAU2mGML94/V+qypW/SEXrjyl/kpzOeb0ff/RG37Giy+Qezsd+nWXP0G
QszKIB+VN46U1ZJ3qc3goi0n29Vl55SwAQ87TjpU6K4f4s9j21kXgFNiCniS+Ai9Liku2XOZ27gt
OZqb1+mQkgm6d+Zxi9tMVxsYr/pj1E3nefwsx7slGToA2VTbycJN2IEwW5gzrhTCwxWpQOCZ8KeN
NsE0E4bYbQI7i5Dj7dCIe/xljMT6dVWwk7VHTpzJwSfV1+m9VWHnsIt6n7KETFlQF+3iUNkbG6vj
IVfXLGdRPc0rW/OZh/xMmm6yCcPuOa/QhzJ/DpaaOzkYMMBRRyylTa1hIYHw8s+mV/BJIh4qaTeu
enxYCLcnQkhKPvnZIi5UFD+dWX+bgXfjgH1uF2NvOe696C2HSCTVkFWSM4q17Jco68687Fhk2bNd
UhyBsMIl76eEiLJMXdxTu0x/l/hUmGaxg5RzymY+LobzZxNGrb/QabvMXC3g344vSNlwrhVQ842X
ULwX0EcNAV7NmvPmdhyYhVLEZcd6Di9d6KUPGHgTQC3mtAkz+FVTot6DwuKh3XzZsRUdmbD054AX
7EfhyLuhdPCahFb8WHZHsbCNDkScPI2VKrcsGMa7ZkbERPuLjA1MIu7Nwt4teB+2w9LDNhz0+tLt
g2cbEfxJ8mZCAPdOUe12t5Ps+9f8mC7YTliKiF02ieLAfU3/IML51ZBXgToYV4r3ugT9sCu7yDnm
WcuWcUSE0x3naEIJX9F4xhSVK+I45vuwKHfjUMyXJiNmqdJexrGezvnASs6LME7DEeL1VpciXzCe
E53bBAjVOlfix/+NdPrFhxomOU8RgU9tMRmrvvn0Cz4rOx2QnPXZfckSJLfa8UER6xwN90Ojnn+l
7sNI15LnUDUy2BiDkbLEsfCWux1liZu/5138NiCrymXyHTvs3f1VLULvKudq5I1bEZxuuKRbTcRc
VS55V4FOvkKkDGyLMKxGNFzCxGOBXMt0WtZMbJZrqJfqN0cLIV5StHCeWU0PQf44wOxgruxwfBGG
k+So9YkIPSkjZqOUH90ecT5OsPCQIZxkjQotzYqas1joPRdflbxZ4aFUUq2yAOfE5ATlFhXMJ7HQ
kZYMV6yKcBj6tHq1eFRepe9XMZ8KssJy9yqwLnAYxsmWkaGzkr16t4qSQWETv+UagZPBwmk0FIfw
R5pGc2toXE6lwTloEQWNIDCdWmN1KCZyikK1p9bG3Ap6B6Hwo3K9R7EsP2PSnmOE4JB6Oog9sUb3
GBriY0HzYf39NWu8D/0SQaka+ZNMz1SGl1GjgAqYQB5sII6g9Ku39lTTo6aGRZdcgRemBLiEmixU
xjDdk0rv2ZAdY7sI0WkOt0MfvRSpeenHj1hziuhkAHrc2RMBqtghp1XvOOhaYBstmnJklfbLGM7f
tuYfdYCQlCYixZqNVCavmWYlsbdgDMU5pClKpuYp2QU3CoAlW5OWbM1cWjR8CQhTiXClm6Ay1Q2i
VreYTsBf4HPmUEC8XaEDh4grRA2AVoRNH9i8eEq3pE5hMyH8kF2c95xIDNnc5ihTvssAu6pb0Omz
G7zGmmC4eOWdUZNyVl5DQFMdwKlEHWrNn/I0iSoCSdVoNpWLCljFQb0L2yTcdOkj8Q+fabauJSaS
eu5ZywzRc2c2D3aLEWP4Ur8cLE3EAutqAX8lacK0jkpTsyD+o7qgI7MBaoWarKU0Y8vVtC2puVu5
JnBNtGarWFO5Ys3nqgF1sZ//BpO2QU697FNQXsipnCcPuFfDdMXWtK9Mc79sTQBbiOLE+9zddmGA
nhqJGUHUMVnd6GxDa3yxQIlJkGK2ZovFmjJmBvDGMFZv3IyjJYlgkampfKghow2hGNAGBfFOpOm7
64pu5yU0hHKh/k+7Td7/G2XnteQ6k2bXV1HMtTACkEiYiem+oCeLLJJFlr1BlDvwQMKb19Ij6MW0
8Gs0ih4pFNJFd8Qxf50qksj8zN5rd8/ISJDtyH03088mTveFNhPR6MYubQ8jLZtpadnMTXNngpoN
Sq0CwzUVP7bycTCDpEHVBECQmK5DNmWfpo6kVvKvhzUzLmMXePDaIpdtz8jYtbVbQgEiqG4NeLcO
zBuP99Mwc9+SmQBHhMRP5RqHqUeKgVsX/juJTHWmH109OZrlCprBASDxldaK97CLwk03WYQRg7uE
0ssHnUlzM1Ppuvo1A1IHyvtkYHETLYrk2eqfe07Lfi5AOy8ucPTfbIB3UL0E3gOuxgAWXje8aDMb
r2mh5AlweePMzQui5m10mVdwSK1Hl3hoW5pQ9pBYL9pQZ+OK456tbbQGBIkdDTa9l/wpZ1ofJ8tH
MvP7upnkFwqFwau/9n8x/mbaH+X7bzLz/wQgQGcmAtagAbOZEZgM0ALnuQwSw5kgaJveDunjCylK
3UMDZrDInnQPvw4lEmqwmUSYn/uZS5jMhMIk+XZnYqEpYRo0QAwFMEMGdvhsrAuuwG+qHMiLUYVg
Qs84cdwOwzLRuKAREWQ5MykxZcZVzexEY6YoGjNP0bSbm6h66lnkP7Htpa9dwUYhN7XmpcohM0Zo
RJ9jNChsCxP/7iXsIsfEzO51yXU0DGF/0zOcoYy/5ZOUagQUZOAADGp3lbKVvNKv5OvKCORlBEtF
hHOaXDSz99ZtFvfn3kKU23Wt+5iF3dEiZsbFaGUoUBgCHN4yj3ZGw+IgbU0MQkcTxCEldznuAcfu
LFd9S0IeOwuKEuYgB4ZJycQBLZv0oHcVw7YnX9vtnW+CTW6YdpDL6PWNxylcWsF4nazuKAXJOUGx
9UutJuS5Rk/CttytfqyR6k7JWm0L648Z6wszauU+p5cUuvtuCjCsmQfcqlrWyDIDBMhmGbdfuYlC
t9oYtQlXN8SgZfnYlYHu7ipM/UFSb0K3vdD6UjVmKLNFb13MyEI10IznSmeGETXjpQg99Nkugxsr
/x07+HokgLDp0QFAxjptwmRuEJPDwUg/xqZ/qfnU4QVlDBsBa2wQba50xlWSQJTF+GolWbLE/vhK
2MInNvw/jrOtI75eNaR7rYp+OunZTAZBSVY5QFTi5jv9bOsSdxSWdyaZKCb8TwdRC+rnexl7n74H
uC6tXpMcui0Kn8+YDQDe0mBP5tx3HTSgN0FEj0221NADLPyuh4bbLxCpvTUR6cF2697d7sVyOuDL
rJaaLn5GlxmuoOPB1hRSAE2ZGdEE4paVFy/I9zk5CcW2mSgm3NEOiD21REIr4OkBcaLhzYZMKm1d
LWpOMjy8SFEDh5NC1Ct8k+UKYNcTa3uot23+6NTOa6QOvWVci2GWfgb1g2m4F18L62UQMEqFDbbG
WLERLuB/N+BIRa2aMgQ7IWJMvobi03O1vT0/+IZCJCgjHlApnRExWrAJgxG+9JweObSrwtH46NkA
8sGjQf1dBd4t1bUrxPZL6zT0dAGCNkZ35ULW4jdo4iMWj0tiTUdNJoTd+b9WeRjlbODy8582NL4p
LReF6Vxlpn5q8Nha0eOxqv1DH/cVtAw297OGKtJlgsaGYDARo3lxhn6ha+kp634GAsh5G3KI3i7A
RJT28xzGNyPQZIi/euxFJCfjJ9PjjzyoX0YrP4c2670qBd0aPYeGvZ11FoHDZHigZRJ04MseoJhv
pUujZoBYef5DmaLIL62QCeVAS0VLNk8QUwztP9j1rQVXKwFADZcP4AsbfWWhCRqtWpzstHyvrtoI
wl4QabWQnMRAM56UyVRlNHOCu5PHqoe3IBtyfWDS3HqHiMYs/MPCMiNLZQUongtvAD0QmP1lYnaS
mUwIfY/4OBkjtcQEKGUOm3hkTBLE7zrUpzZzLdY36Cac+KwGrplO5F/Nc2+u4eaClAb/udT9ZGf1
Q7XEzYL3kPWMV4W3siPmylP+S+pVRzdpn/XMI1PbcD6lSN5csxXgHozvVBFDYhb2JR9aRvLuuraj
N/DwimKXwICRgR8P/pV4SpR2xnupbFAgCbfi2ML5tTtURHQNh8HX3osRorCmAduIyaPxUcKaU2XB
ggYdE6NelJr72bbdzfNhWNcFcl32iBYuu3yOfU9sMh5tVuTFRDCQlkZbfShfsMfEKzh33ewz3Fc5
VRDRvJvRNa6U7XA0+nxvDHjBc2rVxeTuez394GLQJvZZoVajO0uTL4IWVkXDCIAK+SeX5nHCkrLs
QhZlTj68EOFKClJJj0xiFSdHRJRL8No23XHSups9C7c0X35QUjC0KzjUElIW2BuRXbjBVD4DNQ3t
CeUMrUXQezg5VrMQFzkNBZPPzqxGx+ql6UemzYgDiwHcSC5lDj8IxPKxrxpjaUfI0sv8TddsmL36
RENarhCarsK4eCDk8DtLy1Ur/CukIXAT7dCtQ+ImnKnclgjzyYEhnMthNFUSY993Wb2OPCPc2Bqh
mpl6k5lYN7WAKZMxSm2cYldr8T4x3VfLxrLHSJOFzjlp2pd4DJ4SQz9hfyi0eahdVW+MXy+YIi5D
ycnqxBk1Z3gpffvCWD548BwNBwN6BbIFA+6tTWDZ3RLgPtXpH6JaYLD7xJ3UUwibgFV41sp2rbLg
OYv4UUqjmmGwxXNeWddmTsoauXQ5nTHiTW0PdHvv43xEi3CuMfEi2UJ860av7egi9nW019FL4LNU
+EYCIPZreMcHULQMhJ3xszW+cj0seZpJxotMfztF6RsaJNItM5eoh2BJpp97VG38odyUT7J9chxt
XJt9XCwFk7elUzFK8WIqRxtLQkH2gtuIA5nNO+iIDHkcSSXKl3OIpclt7Z0Yn7c+43/K3rqjvkd/
/R3b/j7uyiuvx9Fk4JApB+ZBbDO6ka9mlJ99qSVY2xXSMPiGo9YcU/ix4OjHh8iSHvMZcTVG97cf
EbEp+4SC9GHouNYh7T+3mfmtLKwZ5N3u08DaSr3a54F21wUPSsUDWhj86RDXdzZA7ujNI/J5clYH
oL10g5uJUVdrtJz3OE/Hqrv5Ibdc2p9Eih44Alap2Xzsg96tNxl+KjQJ+Sqv+PfDaLolYffNd3ng
s/ADsAfcrhazXoCrNXL/5cbc6eGmS0Zq9mEc8Vt7/rqqcPT0Qbz0JvtFZgbuG7OdeQYUtIaGq4Vl
mu87j/PPASaCGNhu00L/WKuJW7aLrqJFKRCjCERas46xZI9Kzs8FU7EmdD4CP/qjjbG1FtxAeaqS
DWrfho8eKnRFRUAyQLZisgiPL1prENkxcGl9Py6CKN9HVduTEGgclw4ybQzM1JxoO+5pUpUbaqhv
gL2nue1NBs7q0lQPqN8O0xSMYLioLnzLQ3bOJ6ModRgjyS6s/lhh33EGsZ3KvalaF+7AC7cqAjb+
EVPUNTMOhPo1HNKAFODGzc5shGGoWeSQGxbxGWg5CFOgqwTknZ0bBgsFd4/PJ6PnNFyhjjrUjOip
QCi7gPB+U6dMMQQS1EZMwqutiuUb2/4Hl9hZFhDDUsfk37qoGetv4nnFkvPEYZFE+A36HNV9I7Tb
lBLqiUsW4tbrXe7YZKeArMHOHHc294rElmOo6ShVeUOdtRfV7DRDFN6SzUy29Zq9YoeZuSxWRCBg
AMWkHOoXLxa8Z4bCaNaf2iZ/pqDnUQs4Ku3i4NnhGVHvZ1OiZsAIZZbOc/rDOgnYj3CbLbwmYpVD
rE5p3s9f4hXly2w7IXDA2bqDeaW3yTYOW+11Xj5rhMhIV1zrmIxIsgmqztG3Q2+8BgWridRqH/RC
gRnT2qVIh2BbuOVT1riYKiK4gm+5V3xGjcQcqaVHbY7OrpCV0/whlJh66nivc79HdDZmrJVoPvVf
mHK8sKP+AsgHTQnUsVyrn8OYiykOn5jg4wwhZwecKT1Ni+eA+0qPxN3PjI+/fuZMvxddB1hFe3eI
UPSF9uhMbPrskm9Y2OnPxGf54CHeQY0hrym7BTZ+wJi9TK4Ho/nwCjqdbmS/pJeXNPPRanPkTjbz
0a57KOGZoUvOdwGEH/wj5ZNNrxyrEIE91yOClNCnNAqBu6Fpit7yKl1FZNogkdXaeWcl0UEEZX9j
NghwN3xVdvOWN2HDsN75M8IEcgzEp8apZgfTaQl6NNc8gmbnhIbbV+R4mJMvfRqOqDp2JnMuviTG
cEzyMGEQpJZteG48Wg6dA8H4VVnxUWXVT6CbK99B3pE5xbLNfLA9fNTb2v7t857oIFY7xPcB0LHH
c4suHoDemrlAyAedDcDQd094vkDzekwUk3Zjo5hIeneVtNgrhLoaU95vZDSRpRosDO/QWRc9ZmOA
vyffKRb3KtKJixjTlzG92rb2ZqIcWnSWgadzM2TMr80g7ZaG4z6CkwS7kc8pDOGTV7rHKIWekPvG
qbHSm+XqNJoCRbyv7QyT0ifxmco3Jq4jl12oIOEvMycNQTLCk2GJjgBWPXsBpkFvNb/v+s2XMsoH
FBfYHhxg4a6+nx/cTD4Xxkx+n/elUEaPtiRTimd9gZZsXFad9tKZHMpoMtkF1MUVbdhPwninwLNb
WsUNUtaSGErwSmlxjnTvW+btIdc95OkoNpZJHGxs4hrYl7J07add1gUvZCzenTT4UQYks2CaC++C
Yt/rbmM50ZrETzmb3dVEbR3ow55rDoQ9Ly4ZURujM99YsR7zjAAyYIV6Gi7tzOOxcd1tlsTmljTF
TS0pporxNJlEb0hmD4BQo6uv4v1cWvplfvM1+0iZCkVsLNgVEuLixufabS4VLgmDCbeOxmAyp+8c
wfNSyPq5aKwXzTJekhqCHJm/U0Nr4CEXovpYOVR5FMXuzbTyH+zhS81liTfMnMM4am8aBeFoOS9V
ypFk9pW2Eh3h5VOPfzfUd12KpB94o46YkVs1wQPI6OnDI3BLD4ZVXhvW2sv4v8kZL7VUXwzw2DS9
ywBHoTLQoGlpfQg5DNMcF8a49XRGg6PiUhKMaBBLoZaf6n3U+exTooOBYGEV2j3MMVGvFXl6a0zK
aQElvwz5TZtQ0BDGNB12b9d7jWbD6+ud3RI/hB+w0PdJJ9YaYwIufy6LAdQ2EwFAbyrMiUQ21Dlx
tLVuIG1wA4w+BnKhYdwAKP1Gb44654V88A3ZNYTrkpEom/bmMzB1kwF/OoTYFjB3rrSztUWhMFuO
R22fKOSrddd+oVP6dJnxQFXVz1raopVyJMl5HdTHTLykP5ky+ZnLR44itbYN86UOynM84dJxSEak
MtSdYl/iNN2bMHPrLGhX+HhIo6W7qrH42CqbJRp7G4qaP16EB3kykLzTeVdR8yDhcVv719WbI44n
MmnHIQHM8RbmLAPMnlqXT0w0ZXfCHZ+6uHiOvJ7Nj1XstLYocInMpCPionQ9qg5dnb4auvOcDJgH
hoT7lHUcGvfapgUeNszhoDL43Y0E0JiwwzHdJRyoXBFi2cfeFW9eD+kFbmv7WlJrVtMo1llrb0SC
OYdomJPVxBLZK4KuWNwyB4KqI8VIH7j3nPGX9PldPlBVJZH95DDYJ178biecaSVnmuyBISgK4CCa
bVeAO+YqeJWFLWBa80hTcxSOqvazN1+z3ZyhHrrACAqXm6e0GsRrLqeY2W0XaKBNTaZVmVhqaQBY
h0efSIZdI4YTUQNv0lDOriuSW60KKCxQuRfJGioROrDgoySqEcrAdPVbmBFt3eFuS+utFhSs/NQh
yMjk1N/jUv9Tdadyyj/Knp163BeQ05FsQ3+kgTLdltesHIge73EuI65jQDu2Ts6cGUlcZfC3s7pZ
d3iKhANJwuJlYeS4mbwOWKgi26UVuPDVjJ3Uf8n/jVZwjt92lSh58FBhLJzwERM7ehPyhVu9PnTf
QeN/6gkxccUEpFJO3zM7bSuoEgJGdmxk3wkMQ7Nc9Oj7SpN1m18SCGowmMxAADT5b9pDBohdZr8V
LdFYYYXtxnWLhCEo1LdjhnSlfEfM9HCyYB1tNmFNoQGTg+o5Ln/0Sqb7iHV9S/Ea4qVcUfkfOtO4
D5Q4BFm9Y2g71FXwPJZxvU3ku40IYskos2DyR3psqP2O7NT46Q3SMcRJSlgQ03SGNzfHhOLm7Zpb
E+XGpmtwkXGBrFooCWWX/3igLxcUhKRRRBwVhTy4KFxdnkjZsuTzXaZddfHd1gB/mM6wKs/Go6vE
EdIkdlM53WQiX5CG/uJzIj3JecnMef1pzu+ZxILKXr9q6J/zCLRY0AX+2s/34RCGj77ixGT5Y8QG
NTsg+apwP/VnwtE+wHTAPAORq/yE6DUCW9dArUggRF6WXGU7RfhIsz+WxTxzsiAfTf5PgWIY/Ba8
1jD4iWc+mxhzTDlpBVKeNq9vKq7oNDuI8I+ZdM5easTbWhhmA0XoXjajKHOKPaHKpZ4X75xMBO44
DgWhc40bFoOBYDza5r+VszNlfxRuiilfgMIIebgyK2bUDblNM3ZOWL/7BZLucbCvIvFhDCIyHWSB
j3dP4iiPI4/PIq3j56TbjC2T1pmBzAUdP7ohUywroxExAAwsOha3fu29ZkN9Gxrc9oXF0NeLm6dc
WOGS+Q77GYW+J/PKO/OuR5M1JYyl4xj0v/NIAIkSM136TdfxTpD6+E6BugIogpRYAqTuc6hdDZP+
Xk5zPrq1+MO88wm1Q7hohoFhFjN83UZPSf4zbey4KCYz41c2nKX+YnT1N1IstoW++e2XAYsMkolh
CSLm2DsxSNskKK+MJ+c6ZQpo0kHn3MNZxWDujUleO7fMdlMBotvbwOWwwEox2YuTB4OHiXQ0tP2+
6SwRWphs0kcMWYhnqt8ofiVTZ21kWrTyM+eFGPBdTMNNeP1twl2h6+PdZuU84U3SyvGCJPZtrOMX
B4odrnVClOl+96KjFgwr3j62ImA5uPg05juuX25zdIQtICpr8JBspXnENMqg4FyqgmLL4JTb5nWJ
jy+75njfIpegOENhdJyyQScRThLVVr/xEO3w2AMei0BYC/2lZY+6q/M/ds98vITVYk0ns5sYR5Qd
Ny3aooXMh+5g5F9zdGoUpUCqh+6X4wW42NCucU76HNZkRbcT8XWtw1hW04Y3xpMwpYoIQnyjYtpj
NHRlbC8QsGOeChj69B01MTNv2n+Vrm2tNJBXK7nWTHNTjcyHmRHDls0iJhDTT2V4uAMxSoTJH0sw
QjNLkDqlwRfyNFp29s4zKy0X6gCiVNV6xmLCvqoAhy40XvxyqOW4mYEDNHWEFRUuFCObhcxeB5cR
duu8YacHK5cQVFmGJiKX8jIYgmREx1kmFXQiDLbnQcFtdd3g6jZMqDUveAeUpu3STt7dKPsYUeFz
0l2U7Agoi8A1mMN3n1fr0LaTJXoFaicHCJXld/tIyYFSj22D0jD76iZJeG1s31z786/f8FW+d83Y
XHV0ck4AMD5pGQVQjlyTefIxGUcCixH7RxS7Wo0LOLflLkM+iiWGwo0fKvHeYclUIFGWXs5726OK
EWO68KfpakPCWwdSfxb2xkw7TJG+JJiDTQzrFKZb7h4J2QezjnFBEPSHOcBLZLYOV+yND5jH0Ary
lR00S+nPSKRqfHYzGwO7B944o8bRShfaYkjOkbXAbsA2oYaJxUbjzW61pYXzBKgF+9m0P3Nurlpj
upqcj6aVoap22Axodlzi1BTeyhmvSEjh8SCUUoxx69K/lhC2Vp2uvQ/UPmWIO88Uw+M0lGJVEqK1
0iNtfET/iTCS5Ly8j9Fxg1pZMgLWHgyv6e8+6zco69677dmHLGZswDIFx6w29W8gR7xCRB9h0zRb
zcH9SsR99NF2CDia/GIPhoNYXShuDhhHggrkhaNv47fTXgvd4tmFnnAIfTLy1BCCwzDT+yhwD+OO
UMDFjPwYJBoGV5OaHcvXm5cpuuMMz6+oWoxSiu7XzGP3nb5bLmw7rR5zyHl75lYUXAMRThQ4Hz3Q
7pmfKh6AIQK46eqT29vpR+opwrtQqHbcHvvU7tr34g5dTT9g92/QE4+QODr/07f+dBH6sKzNt21v
t8e69QCvQyqv1bnuI/OZt0kdRCTlyhobrAsT1zSO1JsgAOOpyp3spKqyWAIr0tgR6mi6wqY4c1Os
AXMOp0CA0PnrhWQyxleu8hZvSaHf5hcRuHlwIWcMi3ADVM9NwEWaxD1WkF0QvJgLYyyIhYjIqGCb
Qr4EY3O7B/UZASeqWB54Bjm7E1q73rv3eN5Q7gpyEunfJmt6irq525qQ5ToSRWDCNn2B4OxIPuoH
6S04vHvAchLhq7TDPzKyMM2il7PYYbmZ4ayRWAS4XBNV3ZM432vQoY7znrKHlbKc3OQDhFK3NnWC
4fFOb1RgY26tsZIGQbKVdfpjoOxYk+tsIrucCJncOCUvUIF1S1XIQXwcHbUY5t6S0YzwTrGbWSsn
QyToMpQLQ/8F59d7XdQeeVcpSI/hQZItzmZuFUn8KdFUfInZteMyE7RLojsSIX8iu+kpGkwwbeK9
1AWfiP6EGdLEOt+yMh+3Ws1KZBjtOz5349JTYPb5UVlBdO0Iw0HXtAkBEaDYr7AHxYlJ3APDbzbJ
4y6veeQL1a6hZBZ9fkhV8VwZsdilBxpXd6k0MW3G2AAClTThpkerSo7uuvdCF4eJCWnCqpZJYbDz
7pMSh1KGczeKVtk56X2xhbxbgWKfHkIhsfRFrCA9OTxYU6o2mLVzBr3M5QFgoaoMNaYLabkWgoxe
Ig0jZPtRN3QcgHucy84xid+NAWRF7xE7OXZ/mhYaZd3Q4OppEQD/MDZhD2zRdjEyYO/3FiSvvmlQ
Dg6BCh6aibRIrChkX4JllbXE44JcZW3EP0We6nvDj59LvDnLv6ys/+V7+Jfgt7iw8w/A//39X/n1
d6HGKgrC5j/88u+Pn13zW/7r/N/8+9/5x//i76fb5v4f/8I//H2+5r/9m6vP5vMffrGGQtiA5/yt
xqffuk2bv7423938N/9f//A//f71Ve6j+v3bP33+ZBGvbt1U0Xfzv9tyxf81V4y80+//9l//z//V
/0wVs/9Zx+Ct67ReHlZaz/pfbl7nn4mmNli2GKi4pW1i9P03N6/7z7Ykf8dzLMczmXdZzr9n6hC3
I4U1p5ERGW8Zlm7//5h5Dc+ezbr/473c//ztn1Bd6HNmj2cIxxEOpG6PP//+fIpYFP/tn4z/bDdR
ojSXRF9bTMMyzdUuqeehYJ/yKUyex1xFm0oZd/SEL6JHjkF8Vuon7hnM0qpAJbDQ+79UD+GbKZJN
sujHKT/YEXCeGgHFPOH9kQHuexDTFxNf5qQgLnS45pwaDW1jHiTSSjGOFNuI8DnJvG1OFyGAYm1L
w7u0RYIzik3zJOFkaNgaNpCuZh8aoN8q+o0QES9yVmcE2b7a7adQatYPVe0+6gV0unRAEwBMCqXh
XrT6Q6Lr/qqIGkqwSbwk8sC7xr89GaTTd+B29Uk8RLmNiyHxDXyRuYNunJF0Uayi4ScF+HgxPP/G
ab3A1FwdNMVWNvYPaGjyjSo10htMuhuCWb/iWEI9nORN+kiWs4K9r5vzZ7DPckb3zuPok0o2NMTU
qzxCuxCBjpB53mAgU8SR6PkfDM1P7YSKqmk0b9dANDnDId+meEonWJ6EiSClORSND98BR2AVM0LB
sVsdGqOvDoWNxQkV2gLezLUZHDh9janvDBGc7KGMiBjGdxOysnxEHTcuRQImmICAYsMS4dsWRvCo
4FY8BjmKQcelMIQfOz0MZnpgPj8dOkJ4yVeKgPaRD7Fki0q3DONp7YFavwh7CE9GBJKcV+XMQco3
ltt7zNqQPurBfKwL19lUdeSdYBcxAM7a6Zk7cJ91tvlmRNoXG1NaPPFVvQpYRhuii+t1QB1y7VX3
4Vb1pUwm7w7y74qkUd+HmZ2f5DDVm7KZbdJ5QHfeZ84aOUO5nRAQLQb0j0Ad42rXlNlPX1klDh7P
XAyFs4Fm6d65EtTGFgwARRu7m0ZlDRScIxmr400YJaKpwH9APuUDhircByb5VuIeHeeHdyTiK1fq
BCYDvEr/CNHL2pkDVZDlAoCNkuHLIup7qUiPZdoKhLch1XrfFY3OWkZ1N71m7iKjVDvWuYbJqhMk
cWZ+/QAN/3OINOxvEUKtEV2lqizaBjsZN2FoYAut6/SAe7y6Z0I9DfFYfsbS2caB/9LhKfnq2JCl
pKu89lZfLd7K0hw/4sn9ZQ0zp2H84uJzv5sKeMeUFdrOlq5cG5Ozs3tjfBk6EVDJMyHHY8QEH+T7
Bwv8d4vV1lM3WIRn+SH1EzE52DPRgk1Tae3sBCOWa0nOCR2ivOzrxYQ3JfPM+lp2abLph67cBS1b
FLfQ3U2Jqhunsy7fKzdB/qbAgAg9RZkALfU0BEBecJnKC9so9p8+/rSuNN6KiB2sU8a0PxktnWe6
5KPjGFyPgC48vQZqOBrMyxUryVB5zQmyubPEQQECfSidlZM64g4zXCxKy3A+Jt05h1XvvWlZeqsj
dvz64P3aQfrK59J7mYHrjWf0V70p+6sQ1rZPbHgjINqdsuEz+8p6o/9qQmmyCBfBUXePU1Opg5Qp
s0DLrN+jPPR3WEKMHS9ayWM/lRcW+njcbRoHCmLzQYnEmdEdBoqeQmvWbhOHjzDUW3azLAV509ub
tCaClMbRXbYmxVVYEjRQRPEuD8NXMiKzU56wEcnyvENncZY+TkABDSdwOYccGC/vQORuxGglS6yT
3c7Rh5Y1F5IZCgtkHFmPaaBx3Tc2EQvdiItPMmUOHkowvc7a84A+fk7cGTCa191ZjtLn7XesjWP3
V8oda5sHU/GA0jFelm0Rr4baaR+mlCDZdkoGDLHGtwKg/etlFkQptslsKc5DmGUXoRnVuY0ewBD4
pzwoiBAPEAb3vKm3qtxGZRpygo+/7aDMc52XGL10IVd+l26RUSC/zL5GYf1qGCU3HMWIHfFBZVw7
va7O1oiRvhXyamXGAwBic+0rWimCpPykZUTbtk+TgxaiIicFTku6H+D7d85JivRZlLp2TAYkb2Nt
YlzVAdIRaUB2eXDQNUrwIOhRWg/Tq69DHAqbABdgeGs1eSoczJgyR340RvHZ1zvAp6mzp8WB9O0c
4xIgTtTGz45AJ0U2xcxuQD76ODjE2YT0IVCjEPZF0TEY/bcinmVk3jfjxsuA0CdTd1cLAb2V/hNJ
SB+ha4CsohNlkLAIhbP16rjdphLZsKtNLiaRGuR//B4YjIgyI2b1gdwlGB+slJgaI6m6TRibOzaN
L13JBW40wpiDKR7ajIPaBk/rz0orTL+baXABMavo3OcU9YQAzSinDxWHz3Cbls7I1szVt4qlDXhE
LiOSMzM1yB2jVjYD3Mt4xsU2YIlduAUygHFWJwwli2Z0aVYPE4dDuvFwXfimdRMj3bprGQQuj48j
Wsu1PXVotrLsXRWnqbEPLYTh5Sg0ILuRo+9HLNkYr56IFEB1ZZL/WbW4tQOC3Ro7xLjYrPFNcBkV
+rUWhFdb6P7AZaxxtg67qtZ/WWxrq4KJ4kJhVi4EbYjMCHav9P4XcOFCk3wKYHEBqu+vyDzRJds5
afVatzbQWKGNHnHl+DaL9IFNnRHTOaekQC9twV+rtW8Nl+iiESRiFZumj/RV6CbBKonLQ1wjAsam
pzal5hwmnZdbieHYN6iyoCb8drGzDZxhXjoXxj7o1D3445ZsrNkz3kuCoTDicm9paB4+ao19TmxH
1dUbeft648mtpLmOB/2bGiy13edGtDuWyR/VLCNwK147kxdmah51XklUH+OriccJjuMJPnnIIPtY
Tv6btPMNqzoISpF6kGn5jBKNl4D4WEYA5llXKRJme3oohbkfIRDiDSWnZvqcHH/P6vlmyPgWtjm0
0sT6kD0eBTNNl0PtcWKk+UnVOaZ7TgTIfo7YknpwUP22QgN26IUwDlDbmtyrj0GfrKkmNx2gYkK1
KBnrQN+3PcUZgh8m7031SGxD/oBReZs7uUbuMxoJOL0rsqolXpLRO6ZxgNhDMZXiiMKShF2C4BhZ
galghOFAIJZxAq68xGkBMp5Ch7CgB5tJi17zzrZ2fM8Vxz4ysnUThDnZ4xcEHSelj09BiquYbbim
1ztk1flF45m6jw6/5Yc+HVv0G3q1se1qZVwCp/cOQR0mCxBR40vCwkIhAF2y2S2xuyPvw7PJhdMr
je02RhWTXKLnbGAIO/Xox4qOPxwaGH8wKtAceFvwjAhfdRabFQqFhexiICdiBL1SU9MPjX9NoG+t
GR9DhU+L3yR+AG6HYc10PrLZfs5x/9b6oXiC+nAAV24AsnfmRJAsv04s78weR4RUrHIDC2+sQa1w
2EyhPa4TP1JvDEBWMWG6tZUat1qZ4xaDJY6HFEmj0lDn+eM43kPbeixLCCNAGe6iL/qbVZTsfqZH
TadU5hwUtxoYNCYYGXXhb9Im95wab+/FYbaC4RVu5diMuzrU62fgzhfqbCrAry43kQ4ZpnWGUyyO
Ecm9baLqpQxH870qw705laDZkNxO5LxPaXllyt08xtQu1AhB9BFbyMaHXK/YKNS0zyJ5FzH5jHFt
F3fQt95yKHTr1gYm8jvdVoe2VX+8cU4XTMjRAWe5zZkxrLGXMzNMnE9I7CDVy6s+yo3v+F9mE0CN
1pt1GCOAqq0pv+iTtWrz8F62xOsQ9KQBceRZH/WezKkegKPDj7424B8uWzv5tHtEMiHcDaT8zMGs
3GTsx96mCHlYi2mO8YA+iZcSy0X6AKG2oqwan/87e2fSWzmSZem/0ug9A8bJSC56ozdPek+zXBuD
3F3iPBln/vr6GF1RmZWFbHQuetGNdgQEIdylN5Fm1+495zt1br9ZHuoysos0wfIgMbk96bFO5TlJ
8h80rX6m8fRC7NadrnV1ndJ2T2s/y2L8HSki7XDeNH6erzBG7VhlkXstVU3GXQHlYFdIulHSYjCu
oif8wuGpmZ/TjCSATFJwz30kQSeXPyx8EAUv3V44esDSX/u0YmOPKnrFte2sGsXsHNT+gY+HGfqz
FhW4B8ybcRK86rK941TzxbnpCWftmTA9pqYJzIj6d2yJzZi+uYV7dHxogkPMJYZmQZhPQIzOOO0Y
2B7aIXrDPHVI3TUSwkMV+NiekPt0F3yjl9kDBBurPTz5tfLx6ncseDwPX4gnM49+T6gD0PLvEugz
gklPrg9u5WwMGMae8C8eYVJ5wAdeCn42SRBJ4rxJsj//gQi8V0s0v12YGEXKaMCTTJSKiS/VFF0s
6AfEx9zmyKQNT+J0qS6m5PfPVcZZccI11Xafnt0dphiX4YwIAm4M5mgbAT+Yw3wNzOKddGjSWbka
J7WHbIM2ozw0GTMk6V9MWlapNl6hr3Im7k9qfo/BwauZe41mWW2Vz0Ekb40pX1M1f3RJjN+PmrDu
1MWYxo9pDC75PHx0IrgIv9lNTGs8pmRRdzNb96lYglfjkHJheTDEBNeMDn3phvfoKe7KUG/Ltvhd
NuK2POLyWSxPjImdNfoPVUK4jCWfKj54u7c2cioPy5PRw3AaEn0gk+GpxVio5LQauquZy1MTTTSU
Jxbe/tQY3ann7J03+hBeOCYfi1Yj7r8ENTO6EaTCnTVB9lxeSo7UKNwM66kw9qPTbUKfuAHTwV+C
bNs27pohDeh6wLlHoWHs/YxGb6v750o2OVDW9PecOZscyE89zU8qGR9LdHUhqpEYWzc+eYaS8tan
5UGX9s2vwzd/YDCu21OrzE1GFd+goFuePMdrSkb71nV6N3fgWv5k1ozm0/Bi2cF5eXdCXvbyV+F8
VGhPlndleeeN3mSi1Rw6u97pjFxB3iUnc7dt9k5g6CWjQlVdwzG13i3v9/J5kF76xCZ08uL+tzFC
ogKoxhnwtWQfs6FN1HxOeBkxHZcHSG+75RbSXvbWWu6NIcifz4KJIpEk2Zbp9KaV10p3lP3+q0UJ
65kjEwJ/puZDmlg4Rxor0WBCHSahxqs/lKWNE2Ctte5SZk+FN9yZDQ0A9gBREo9WWbuexXsv4+rD
KxjK94O5d0wZP3HcXSsmNLshYKY1Rwgm+rofXhXVOSM/uszNPGwdTcU9CnSZ5LTejX344iIscOzh
dzvJS+bG1zaFo4IgHKsD0w6gdUVyn+dUu1gZOTh8TKl8NKxmp+vmJ0JoFLUEKOyKovzy5cUPjE/y
cLu9Y7A/JL4qN8lM6LDJLhoodbQiEe28ZC63gx+vGyt+ZNzJTRB/l17/LIqBqo7CH2gLmA0/fkx5
97HLV1ujBjcCUAnWd7sRGgTxcrvXwbwhXRZVrZnIMxmQfcM/m7mApfCZyRtAIyX2/25ku+s1wLhZ
MbSsyHDdNeV4z6nxh7HI6Tzfj/cZOgg6aNjFhz7/0brLY8M+uzOoHEiqQosFgK2nHWgzGdaLLDGI
T95IcFEaAL4DCAMcrGd04D9bnAsOwhJkfJWINWSnP1EsdzuTUBfKXrUy80ERNNm/DxmyFTKAImAV
URQvXcCmhQCO9clXzXvlkVRRLi8R9ddKVgbg5oBGuk10SNqbPLmYyMkoosa1YgoOYTuvcVpbjCEQ
B09BBlNrgTSR2IayuKRVuK1tdq6MDExs2PJnhSAV3ExnovUnLCUvINvE80+n8vel/9MdIJB3cVOe
8Ok/ZHp5LNueSAlk/kuj0CEsAMfokzl/DiC8D2Wf39PMqNbosKJ9M8iHUtM7YUTgcsYImbJj89qn
JpPcvv9Io8BgPLl4JWLN5Yxdx3P7DwRLWwOBwKbGHop+rd/j+VfrsLWzLYYZzkMy/l34fbn2EAnq
xsGcVfMvLQsmiBeMu3HjQ8O6q6YFbKPQdRJzCRfVdplaFk99Q6hoZB7zKnSXyRTZ437wq5zbd3t+
CPXYUXFzG1XTS9PYwcaE7bRxW/3eOMVzqyh+w1l2x0ni6/G8jVnRFhO4doCG1Y9l7jS7TuEFEq2P
/OkLVTr1RUOWoSxyjtTFdO/ZI3Gz9nBLBLAKN/PgazOkIueAy9dOTlw1FyHRcbZFuQEWhF1WiRao
ub7PCnmalQHLntrtOL3QlfEe7bjn4pas6OzZBy9ET1L5HYfJlAG/AkOnpY/sMsSVWHQZXt/cJNc7
qrt97z8YI32lMfMuzNcQ/o3eNc/VN9NDJElac66w8QGERfqh03pcq2EgsCgPL2HU3WU+LXFCVPX2
yUvLLzRhwc2XGidRmpzR40Gfs7dFVJubQrjBTfrefiBDaBuOi4K86D6TpSLzMvezMBVCu5Z6lg0C
Z3+Hu8PG9DOyBBpmAFex5gYsJSfdmT1OVAWj4HnRN4I5EaP/bsyhexSyEw+YinYpx0JrmLnFO/Pi
F3QUEuqtBw5ND4PgGsl1AdGxiB86J/cuhU9c6SzfGmQbLKvZgdoxeEhz71Tr3Hw0yWa4W6Sx5nJQ
p7lCxCyWMFd0NwOYU2hqMo7xBmEEoWViTyRpleX8OKZluCYWKIHddfEth5F02l/bKYoI4rPkJoft
u/WDUu49GGLGXGHIjMf3XAXeneXhBNIIFrD4G+9TxwGpFK6702mDE4xY70sLQooDT7V1MlYX9g29
HtDurrP8NTYNH0V0wRh1qr4pVDlgka+pOpw9QEc4v1KazYqmEEJ/wa2+DiSoJw4+3nycyrtB95wA
I3Neh95ywcY26Mhc+RQm3YPkoE/HsrD384TRgFeyK8rgHQAHvBWPZAdUmq7bVnvZRhSixXcdMs+t
aexsY3KrZuJSBQrPsTaSUxaTmC2aBYyID3Hsmc+lqnY3bq5xPzmlvx+5L7klLHMzyukSeeya5ECL
Yz32v9PALtD8xdCtmIJwPOBMmpfkAlKQDibp6SOfECgVPKrVgI1zbOSy56ExgCa70zkBDVCi14P0
AAK0GYdtUAaOS45m7sZ7w5v3JOhkN3tMrxhvuZnsslrTZ/jdktS4SRc1pRc662Z5aYOH/ql05Rcw
nyfeL0GjNvjd1TO6iBKb2OyUt8GAu68chEGAq1/chEFFn/lMljMd3rVudnXdkticyGbIk4FD5+Y6
MhrByxk3Yg0V7rNC07MCGQsE05XmsY2fLIBy68omgjOe/fdqwKySBUG3Zz+L+WQCw+LYOYHZVj7X
xGC/tDMQkIRO50a3NTIhVKt1387rghC0u3iyH1zSHGwsdht0mOa+haa1XPWjg8YrNmw4H7b5KzEn
uiI5eLqU6g3FXFwg8TDG8hdS2JsquO5T8sdW7REHp0cLW935Hf5sXPKkaNH0pSuNS9Ct490Em97y
Gx/RczuuRyiVkITQTFhhhKJJD2ts2h/4u1pI8w4B5wSutjz5JavTg4i+bjIPNUVURFs/gkqqfcWT
zWBKiUWCyFvO0IJ4djTOWGHaE6wO2kVJuB4EGTyOTl4yXZxFbyLaDaF7igp7vSlprPHdXeXYP03P
AqwZRAyTzfKG+tPaNfgHXNyKxyitP7UvyIOJITd6377Tir2bNw+iPHiTVz1YE4sLkJYluwmlZ1Je
gnDSz36hyGHuUdMn8dBecB4Bue+q6uzNkBMg8w9rhjI956ViT35pfBa2ujZpXG6sEouV3wwu9YkF
2co8TPOzgzni3BGwuUFSRoZo3PJX/gjVI69vwIqzU5aWXDdIbLg3jp3tHAIq5YfM0/nxKSv7b1Zg
61aXOEhHjbbAPWiHllaZ5i+kBAI/zctdZxCezI7jqhzAk98cpHRQrM3y27FJnHdrrh9yQoKIgCOi
CRGpCF5LLrkD5tnjUpQEuxEEjwK0E/vwh00i4GbumXSh/CBLFmheZqPrsTD27AoAXiDgzW5vdN1b
3G4kcgp2b7Cry97PH7o7mAvBycGrA9ZDvHeYAK9JsFy02a63iFxCqyP29TLt8LcMI4GaW/NqVKcc
ccydbTnWPmfEhXIf2onMSpaF1rpEqqHniag1Ayu8s+0WOKCvTrHPNV0NtyiSC0kKwoA7f0yS4aql
yghZYfUT1zn4e4EWywXts4mckQ7m8PPPdwC+IaOtKFq5tEJDPTVbMTDqracuoGfKMbBYOrS+Syjf
XK8lHqIthE5ieTXWuxAfmeG75sEsn4WM3LVOiS1vPSz39PPmI/m9Gz/UxWEYZvgaB+jFHSS1xTy8
6e3YvjftE/WbeZ1b6zlH+k+ejFmCoXXZGPTSdIeYE8Y5jrd+ZmOwtrns3VNGNiDr4s5mEEisV6LP
WAfxN0BMQGgzvc2F9g5QaLKNlwQ0zigm/3wV49LXiKjX4bqfatV4R9URvDBzgW5RY+E5GjwSA6Y5
J9fJ6RjDEjAna+eUEIzh5oY4jKBkULopVIjxdKVmHa6W+eiJ9ObTWkLSLT7iSGL5ZTyyC9xibfTV
l8wKPPma7PGkNK/5RJUB8JJImNAsEOZPEYO7VmCd0gd837eZVGaAstm9Sou3uaNfrshKBqjNOj7l
DdmOut1yIzEBT1Bu56QLzKgy0RSJNeRsmDcZxnpDhiTblO91VBgkr+qKTbCZOQPL+ywMRjayKb6z
R5ZvmcdfkDNxgXlynU+S5D8L1DaKZ5C4ho+P0JUoxIKe36Ngemyd2tIrSzJrBS7X1rN7TH2z5eV6
92XCRx8nnt4kjiSrtXPYxjuuvprj3X787jwqUMBj1mz9zpsBFlzGGk1KCye6GE1CZJV6BbAGlGRA
edWZ7t6ekfSDcSz3dp+mq1xyYZrVl8nIeV2aNyfDUpwRjESvf3B2FIOs8MsS3r8SJOkQNcvhtEnV
SVUMl4jj+jE0ebANRXZLWpeHndMf5UKziShfVDNZD1lPX0GjDxs6qupq2EqnvnR9iKiixNodoeif
EnChpNCsiwIJOvEfnG+AL5VJW+KVRCblqQLrd5Jvwf1wI+aaW4THaEO50LXYB9A35v2Zz4zwBYPn
HU1pgFD6ceCQZ1tJt8pHtB0MI1i0P52e4mw8WNQkq2EM6CMZIQAXJgRCHdtguPl9T2tYgJEd4hG7
UtL/GiP3IyGP6c7WjIa0Ea29kKhntEqK0SIJgNxTy3X/f0RR9BancfX1O/78R1nRf1Ih/V+iO6Lg
dZHg/PMMgce4+dSf2e/Pv9cd/ftP/SU6cv9wUPTA/Ie7jztW8gv/ihCQfxCbQU6AS7vIWkRG/yE6
cv9wAXUtCQLC4xsfpVJTErv5P/678wc6UvY/z+GXmUFgWf+K5giB03+RHEkhPWf5D9er64j/LDky
G873yCXAPdG02mW+KU95F6XryHReDHOdNYgNhYE/Cftxx1yzO7Z55J4nu//I3mWkLn4aXyi80Muk
yW+njZPVKGGoS3mklSYGVrwAUtDdLDoaXWF0dUzO1LWA3hG0eLQHy7tlURzsqE0BCRpItdNXPX7l
WHXmzn/Hi/zTnTFFwOw66yVZbM6MzUg1vSnsYWdkhWCCTHZBIKDOeeWri7V959aLfgG3vl32DPH9
sttMTh9xvCOMOSpjMEaxyh8cUe2VY98gjtPYrQ2DBDoPoyhl1NofKB5d3cGDTMpFTNSzPVvOprPn
i7Kw+ZGik++jgtTxVmVvFGnZznHkL9lHin4L/hC//2aqoq6B3e8bZ6yfZfM+cIiOcA3TlcCYUjrA
fXzMTndwdMCyhKS7g+6NBUrmfARQZ1byHIXqyh6jOTCh2jVjnogbXkqfbHMSrK1zZVRHTNG0KBvJ
/BPMTTQ2r9odFXAo43M2Qo792FLG54Bj4qpK+j8DilGQs1C0/saRebfjwlBU73RH5yZ8onf3LiEs
iV7Q+u9qWqCi2zkJZEWDub7hYkPsrdK9uFnzPBiBcaG9wvQj8JkFQAje1VUDpoONbJhCfB/48+t8
iDYxhXfjJj8cYe7MboCvyEmTT5R1NbXEwptGyNWJ3Nnnw4i6k0UuNdz3eAlaoOfWr6Atb5q0QSKb
g6LC/fqg/OwMzc4/phbjzorOe1v1+b7qApIf1n1Wn4jCQudUfYnF12Rh2DcMd584kXedrQ4XM2yp
Mc/2merUdTYIi0P3Dbw6iozjn198dYZ5hceAWTG5xh7CZwZCLvNnjlL216iyH0DOJIUL/zuQjxlM
hVeR0j2n94qwjImF7sVplElycnKK/9Hb6yg3jkIZpFwuwq42qyOaLHm0b33x4XVutfO85oc5dN05
TJzuLGXXrYUras6CMzdT4Vyn0PvwDZQSiZftXVU/Lo1m0/Me7MnMdqY08h3tckxN85u2MKfOwQAu
aBo3TTLKRwCXn8odw/PM1fgI+4oEM1OdpeGM99X8u1GIe8NpkNskhCfJsRxIDDVazMA7Tv3uMVeJ
YIrt+q+TGb9BOQu+BNoREChPjM7R7FjuFTue90F4A0yiubOfW7A46zHHiOEJEuGCRQZE4xgZkKEE
/hBQvCNCIX9RDPmLdihZVER9ywVUFhF1luWLd3vwgAXUxa1LTXy57UgFkRTi4uVwlaFlgNdYFEvj
ol1iBgoKatEzGS3KJlS99b5a1E7ZonuaEEDpRQnlL5qoeVFHuciksBk7+2hRTjWLhqpf1FTdoquy
F4VVgtRKLJorsaivukWHNSyKLHfRZglEWmg83c206LaaRcFFDe7/8rEsLdqumsjrtxyUAhA2+8Mz
xcqK++w04BXaCYD8uWDSGSYoKFPv6ARFe5dG7nBLE4HS00VUA8mjWNY5p60u3p/cSQbLqlGMRkV1
llwdUuAqqKpm72scngh6wgn1iadxNI6IJiZRtSBvyKvCe3pknrObSROdbfUSudl30Czzo+ypxItI
2hjplHQLCjRDFDJfMgbylyhb75MWBAvjG5gs3lqBFr5xca7MKt8WNPj84tD48n1wJV0Io4Y27GB4
7gK564k6RGPFIpLOj6nE4NMH+fDsu8eYuEM+3upU2JhxGFOAZPKIZFRm6W9HBVOo0gL7Wpnio1Qh
cN6Ac0rU0yNwG/SiYwLKbEIMj67mlDPcrkT0lAu1pWvBQjpXFpr+yTqmRn39/1XR9L+lxrbIO/rn
hdH/VHG35X9bfVZx+5n9fX1kClPIYPn5v0okdNSmaVHs2LYtxJ910F8lkvOH44KNQXxtm47j2n8r
kZw/uCUDIYSLIFqCZqWy+fcayf7DgyHCH2n6rk1S2r8UsmRJqq1/kGXDS7MsaaHIdkzL5Un8vSw7
BVtjo9gEilLoZpvB7gB/34ItJY0cD2oEL3dwnQcWJWXZmM8J0nEtTzF865yNhIVCzQCFxZQkSxvR
vAsU/CI24xt8p/LVZ5isEzL9sK7Vxzgp2kv55HAeexsLa6EK5hy3LfLt7aF41ghGzlYsvkpBgjaR
Mc6WBn0L2IfxdusKebIz5m7CrC66r2p0liY5KrpfwQmwdnhfg13vFrRFLWtt0Vv/7UwN900Lwqoq
rJtEg4MhNGC/2KCbSW8iM/Jb4Y2fYJTvbQfprh200yO90h1UoPHUQvcLJ9t7rLDEZyGWesuGeKbL
6Cnssc2nwai3EyOWd5oZSL8dFx8zgR4NFqY1cpv23PeQFHl/HzPhHxjYM15jbHY0kmrchZWyj1hG
bAjF8PsGOKB0DjtG6Hn3Okl4XBNdw1NpTNheQvRE6dxsjKH8ZtQRHFWtNmmQhMfA9+3zn19kanXr
OvKwzHYZ8ju73Y1Geqt1A5MPlhL9w3Cq9r1kOCWF86FVijdbBDTJgc4bLXPPnPFdmnzbYjppf1or
cRMVoXKZci+id1GZhk9wAZ/Hdr4X/vBsd9YLlz3h4jo7TuPS6JyDXxW67LC3fnczL5Lhh92GG4bg
yX6YrU2DxGhvT4w6OPMaW0au0KOAOXuhfGjcX9QxBzST+d0Ymu8yq1azHqMVNiG4jxH9PujhZZgi
OaRVJqS6A1+a74NvshyvOm4ZXC2IEUskG2gF+z5kBuzRqE9iye6finWd6GdwqF8l0kXh+1893lfz
UoyB3rqjfQBRsLCl3POc0JBI8+ZnVMIioTmQBh6yBWokDhGPQUj/xlnwgTnPpQ2pMI1ibQfFQxCO
19hFrZC+sL5fVUQTfvyglfCaS/Ncu761mpslvBeTlJr6de4OxgcwnO/AwyKK2JtQTNxJD6qHkOKr
2dwoR4TnOkLsVCihKOTo41kxw5gQHdej3fGgjme+obPOTuxGwc1BYz6M86Po/ZXdFjSL3OF5yjPv
CR0+3cCcVkjGyZ5EM7R7MskrEIBMH236/a+DehHhMKIaFN1pomt9wsJJgy2MniyAFr+bvL95mTgP
Eb4ONDUhJM0b9tvpOvc/l2EJgQ7ZfdXjLrorndJmx2wiYm5Dhzk+XwhKZcRa5sDHSCCLq8C6bxsM
y20X9HvYvWCM/RNm/21gzMnJN4Pq3sjDYf2vb2yX+JeGG/zd/i/P8v+v2YwWf88/39hWX5z4/+tu
tvzQX7uZhZXIsdjknAC3kPRJ7Pvbbia8AFUsTiNPQkL7225mCn7KZmDDD7E80DH4j93M+0N6Lo1p
36G7jT8pCP6VE/+ShP0P2xnmIpILAysQnFbYitmJ/347K5MR0J0vSXnKCGnqwupFTIl3i0pkuDk9
sF7pZ3fUPxJSUudoJI12PlTELUDhIULKZ1jnFzg4EnQBsjuQS3GcujQ81DzzVdHLjjaxO66pqvFB
Mjhdc14jnTbwz0WDAivH6Nix4JSomEvkNStzmlZsosySY8atPd7RxWy3hgvkHH6yvL81EpViE9sU
l0i8x/6jqWGPFSEFdFPRazDTebwzeoJgsyFaonWZ9/dNtAmx+ZFP0t+g1d91VvZe9fbDaKsfvd/P
uyp+9McUVVHPL5sq4EBN8qCGUKwJiH4idGqxRMv41Y4afMk+PT6eRviAEQ4OHnl8MYph7Ibgj7T/
RsLQJjIJJEai2fykofvYNRaGrbDCbi3rChGcuOEbnjnv9fN923J3+15+suY2vkwMHu5K5OKHMVXN
szn6F7Lbi2udEYMjRX8Y9Ohd+iE+IugL9n5j+SfYnE1lRAdZJi95oIyTpaLv3PL749SwZmu/vEdz
nq2bcUqP03aEr3o0agZzRHyY9DUTnH2DMNYzWSibDEYKYsn0kKftfEyivttxVDkPi/vKKthuNYZx
EF5vHgeSU2cX6gF195UyJDtX2Usg0+bWLqm+5tid/vyiUSdv3Qm4GBrm8TkBAqrS4RtdaP4ZBYpr
reuex0J9ZyYYp0Dp8uTjp9oOLvHvhPNd09Ef9uR6A4a21RnoJVvWaLrUXSq6Vr4rtjoFa+FmHB8A
TZQ7c4kVDgLNgu/TFY3FNWW49+km9BYSK3lMQ00HBc8II9js3g0JP09BnpCN3uWPmZqPAyjMKeXy
b1LOH7ntqZWso2doZdFHsdi65xxWGBoavHQw62/4CcnqaPzis87cs5OI6Uj76SWy8keL3nhjq88y
g1s428FESoO+H3VT7+1STfArwaCpPvlp0di+s3/7zizOEds12lN69Ozre8SqE+M5aDGDFx7disQE
BSBZon9fg84ZXxLbXo9M4/spfmgaBFmpF7b7IPhJRwpGfzg/DxbJKGlVkSJWIpFaLitoh5+dofLH
Ni0usMSIGgOCp0bZH6wavZIvu7fOzt+zojBXoVLbKtIXx86+86lP7nQC4jglF/wOzV5CZ3/rj9AM
OV+tbcP1LgTRGCvO27xVfczJcmZhiMI38tGuBpANmBakeLLjrK0Kxg3rEoOxPt0AMOoy+8VPvIiQ
Btu+RAT2kio1bC3sQXXRg2ghA/w0wiRXU/gW1liUvdrZITBY4wLGa9/nEBiCudrRG7EjmFp23oUP
LKbftOXuMrJKkeElelOJ7iig8J/7Fj9G1jdXDzHbDkwAujCrOXvL1Aqf4Mq0xOtAJkbXmuVJWuFB
aFQKhK0xDCdCudqpTJM+YnbWFnUGBDwkbfQMGek8Q0sQ69xnFliFlEpUCfYKoR4LXnazZhr1ZT5o
HGj2XoDKWVtB39KbRCxlBxX5AuGWtDdnl91mB1eZkX54sGjRcNbNbizcF6hTSxQ4BCBiGN6bMMWS
UDhv4xq/a4twFzU5rNvMouPTLZdInzIRt+RwQihtscKtK8h1qEJJtJLSzA6ORUhIl9Uoib+YGpAS
puTW8LoHo9UvduA+1VaGjjH2X8VQADwWENGBL5znioGIMBVQVId0Ea8YXio7uNdYuBY8kLUedA41
18FjMdbEQQJ8IYGILIOgj5iUstOUo/zqzXjnB0O1n+IQodRW2Vl/tAg/DWRyzEl6gGZY7BpRiOPo
cY9OHPypMQOVbEEeIOZRgFwKaIh8LM1FevT8fMbMTn7WPn4TRLnoXOaD7sp8PbHncpMT2TaKfpPF
rEj9MpDU9ylXfOU30coSjnGHdSbflk1UAoituFdT45KPtInIOVkX6BzROsQfDfFpRgdzoHXgBTj6
WljZ735AuDIb8zbviBaPQHquZkScPbYOLqqb9sdjPadMwqpyNyU1PIs0hiCT0kiEtsF8G3+KXVQt
E3UWLUbtYUKvI6ZErKcx5k5AoEigI1mtS8Oc4acHt6x61Z54aapBMiHrp4eUm1o78UfAUejSwN+/
ZpIaFrvxFqcHT9iGcc1Y3j7buYHZDLoyR1ih98jSKhx6BNzjMvAOc4CJ1FFZc+1ZTyQRVG8eL3Az
uj5GgMEh4HSop1VC5gurICmm48+aM4kxeiCO9G+wIM4q2CbS+0X4o3vpA3KHRlx1DSwFEBXqLWzC
ZyQU3+mQfwDzldi+shV6YUDXTXAzkElFY0aofLmrJ5OxaRtH636KKCwsY2N2PmKYMFql/vCoAeXo
mk5gqdSTJPWiQn2QBMkvYXw1ERIp9gCINx795igHJ5NYIqXV9CF9MmgSXLoofhPUZvThtqnLdUVc
8gRk7jZIC1SezB6wv69n5h9HL6y8o26/2DDUCdaI1CgiUfLUH3nF1eDY7ktEUXFHvBB4FzkCunWS
a5RZ4Zr4sHw3kzy4akegN6KO9YoeO4J4BK/g/YyV1PXA6djojwOrQ9xP/ibusmonQ3fa1r2X4RRa
hwL0RoEk61yNDAbQ+YFqj+vniTjUc66GozsDcaI3YM9yfBz9ghJoGWlkms1i+hE5qXvAGBmgse2R
uFuiRQdgb5wSC0mkBOJZF8Aj7uJq8l6lbrwNrhgWxAi6o8rTq2ztd2Gmvxq/ujiWfrH6kliKasZ4
OmecbzpnrVyqMNT0pHJGQC78Cep+OGBHKPqzbXVv/ZTG655kMECeY7F1zPBi+m3B9L24KIBhdcQW
Eoikx6+uf3q9hr7QIx1cgFpDbLBxk0DFuDg4GlHW7xr2mTaEYpQFeDRKE3VUZ3yXnEbpZsjVQJb1
pofPnkA07QF9rIbMOdEw/VSq/qWsvF8LnyvZRCXBWrcqDcLYRdOJrVdpmNYzAHE95+9JX8474WrE
6cOAiUV017ZIsbhF+geJV7thUaRUYRHuWnRUfVu9JKhjXwvPf5qybYrW5JdPzIHvgWazv6LQROVY
0WqGtjLXQDU5iSFFdau1mUP/AWaOMW0k1EbXQKkDRDH9XG1EwYBem/Wm90ZyWOsrwRTGIQNTVkGT
4uUSg4mXBF3TexC3R0MAVCrs4pcfwJYfQs1Abtwh3cGe46+0zfJj2bW9HWqIz4CIhBV+Vnn8MxnQ
5fUJc/E4/oXCALeYdu19WcQpbYtbRntlnwWlscZTcEQ6DuTRqPAAzIrY45TEPpURL+R4t2DkVM6B
lozBKu73nbwGZS0Ptt19WDa+l4ZIrVjU217wgEWMJq1GyHUn4q2TqAEuLJLFIZLx2VWvSTK9GYl4
UDWPNxsyQLwe2Gje3I9qBGRfxikiQ/Jo5gDRRNuiwDBntOyWSaYMjgsbtnYUGneoBvluDB+rmsbZ
AE/WR1n53FdbrI7Bbpi7W9pEJ7soMfWUccmYIyS9qT56OQCkOnLRfg0V7XGE5zElBw4BISjo5v5M
HdKdVBygnFYVoczkeEFMuDciG8XDvOZU+DQa3XudJm9JVcPr5Y0xk29Lad4gO9tXXuruXU2aWlQy
AzPrVdVZ3O65Na6wht0FkkYA4gOgodnWc2cQ2FH05IbpF0w4a6fdLto6ETq/ysG2gU3O5n5aG40R
b+qaN8WBrr0pkmiXAYvYDRGcB1zwn54DQssIsKma1Xg00oX0SFlQTe2q8YaD53RXtIogU+wRtCzU
75JddIjc16ymJhWy3eBt0pvMhGVJFhyUHD8FnWRlrDe9AOyNv2zMHKhqlX6Y8X7qoGkqBqT6NCU4
MwsPp08kSWGA1GrsU58LbrZbXDBh167TASZF6n0U4O8zo6AsZ4JGhg2y8ZTp4jpBd/6GQSbnoNmA
PFDbAlnuOmFovTcyo9yiVGP+0TRP08ydNZYo7XJRfSHLhyqVDp+zGrplNMLCn+BQBjQKUHF8jhqT
Ra3D2Bjpj1IlT5aeLwlxJI2Zvi1pUyGMtOkIoIPAT1+eMzmSVpkXqDSeqwbpImj6+6FMTqk9v4gB
bFNLyNDghvWKGvGMw5thFY7QhpC5O6dzCWTnQ5WCY4AVvdZZuPGC4n0Qgk+5gCAe6H9j7sy22ka2
MPwqvIC0VCWVhpteKzYG0gmEIUOnb1gKdow8SLYseXqjfo7zYucr24AtOzShsjq6S8BslcpVe/z3
v4NvjAG66napyg0CzlkPs8t0ODKWjX565/asm+EcT5g2fqasFslbRgLEjH449qfATntYUzcPLrNl
8tYDSnPPoEt4scZpY56n14z1Xs7y61FIOwAcJZHOi8UMecSCWdY5Q7vJXbrvRemkDQc2+UZW0E26
pCKfKd1X8in36A/jB7qJ8LPsz2/mohwd9yPSkx5kSI3l/O144XwaaR7rfALtBsl+5r9A1TGjITEt
oBEa5x/p4FQQ0iFFMLSmSdUV4hz68XwFjem0YAyg+6Xvi7+CCLJaNwdpKzn2ICLpMAt5SsakiWYw
db7PKGSP+gxHXYqvROPwHzLKEc5NQHiqp5hbdQ8sbxLOmFLCEIg5vBrwh4wUzZTDVtSnA65gblOz
O8lOvXT6jooxuesCuE4+anSHiscGy090AiBy5Mb52IXYKIHFM7XE5ZwWCGqGUEX/RWV2yKQY9QHE
YcIQH5fULtgq6vH+PNAdKqR4y2UeXEMYeU2HYEFO4xoa5eNlan0SoHta09GwNRuR3gRRde6OKa8z
hRDYkXd75k6Ah077CiqqPjn94GapOVwtOJdQq5ryqOheDplN1gDeOb4kS3MG6pzy5pQiNaDQM7ef
fBiBmwSuer1gqgPMjqf+YGw1S8lEYqq+E8izCYRgLJrLLuwLgn7teT8lFz2LrmZLuh17OjZLr8c6
Z58I9bk/tr5yZPCqs9bUBbMkyC6cKNU9LmlDPoOb5FsAAjwbhe1Bkn4dTNTfwwXdK/7SycBq0uJJ
y0MZors0fZUF618j8jB/ucvoZTq6I9YGADod+iE6CDhUviCIhOf8HNptrzdO/6R3j3Ya5wL+lWnD
nSAgUd1Zg0axZVPNgi9z0HfHMlyQjs+YsVo47106LpdM4wMiDB0q6HjamkMXJJt14VLHaghryiry
/GQIGrHFYLubnnfbgQtseNYrXWbOL9K70ZR5HIQk1vw7Gd9rL7s/C4c+7AYTsukjBpik9JAmYcvv
j+/mAU34lnNKwevdZErJCNYGBjYC/L21cK6iHlMJcQb6ZBAKhiUPvfnwdDL+4HWR142+wW0Hrvke
TrRw0FwCplv2lxflbQKOc9qOYLdIRnyFcpC2oI2ymFfaLpj+8XE0IIqDCA0u1BS20yAqBT2S6fDM
T2Fi7HkQMPdWw7tF5JxEBS2P945zRYZZk/RPLqfd/pfJfHSRQg9I8sia4pN7F152TLfNtOUztIZa
7vKq58H/Sl3qKhe63E8HhjNQxwzrhHuzOOlNkpve7eI4iRhoPeu5nWlpBaflPf3TFvcWB5vEoiXH
l7DQAZyXztWwl31c9oHy+P1uduzMbrpFCusjvF+0Y9ye9mZ0d+G2lCB150XTnWetkXSYzR6Ov2bR
6VjF1A66rXxsvcMTGJzMs8USUC60/WMaXf9c/asb0f4JWjICJZ8DTOoP8Ui6qTyXuf8BM6dYkjib
U+6HvHP6PRlZvRO6ioO8oH1GWmSgvF6/pRYLWpZnbwdlcRLcD2ZNOt0c6NVmGXSIFLJ/Pjf/gqz7
b4HibbGF7XGArQnKNgxhl1mSFh+z131om2psX9DLSMUij6bREAaunWT/StqK1Ow5KYMY7rOyDWdZ
aFOaBrZK/Yd6M6hkqtCDLGUa3urXVuDZygmkK31fE4tRyd7+rjVV2v769+nUXveZ595gzbumWcdI
DIVUCIx2gQK+J1zJZHgv8gMH+FZlF5Qtled6VPmpBIYygl6NB24dlte94Ut2amcX7rISZAqEdd0k
S7fLOLqm/5ItqAh4OgiuHTmMbI8o8CjhKso4lS1wbSdQYBE8QFHSkfr3v2ULfsiyx2gqXzlVWMfP
XwgnginPA3RBjQuEBl/1zoXQ5TFaRdkoL3ACZ/PA//4o/HAfNvgULvJLDkRFzNOB8G3lR0KA+/Ug
PfL374RjA+T14O2IgBlDO/i77kTlDZ40w2YjqrSLP3siNISHPgJgxkrymmjcnfOgbJ94QvrC42o4
4W9TDf+yDa6ppfA1cJvqLYgkSW1Y7elI18YcBXQDi9Ch0qs3ql4KYnMe1ucUPP+2Jf8JkwlwS8I/
BgpKY6mokVeNBdYEK4KtDDXkq56akiK+6T5Q8pe8n0I54Bbs+w1ShWhKX9Ad4KFCanoa1mbs9aeB
9ggHz4iGLjhZaZFw8EV29IOwAVopKQPgzQGWo3YO1PpauDROGNkLZQcBoBAgVYGnmG25dy1cWzhK
KiWkho7UdiM03MRoI1zbdcMQOF4UiEA4IGkqJ0JiOIGLYiyE8oCN1vREvNSlrBieJw9CCNsLNPAH
V0pJjv/+RngylKQEfTaJE1NTD0KYmk4HD4LQgiw6cRRN5jA4V46EsnGhFBcIMDAMynXdCe+FUcYP
j0QE4zTQYTgrCCoDmnKqUYZCSYA+w42qqbbUUQZ9cIY6QtjcfMcHgCDwoDWObsdmwOaNpnRCpf1r
UlY1NZ7CNMYQNo4zLgRKMsJIkoKobIS0hWSqUegoAYaQ6n1NvQjT8yAJtijXE1aiIADG7EXfNFSG
+BBsEcqydnqSroIQQKbhpQhtUjkR6E7q9+hI3KbKacDFgFQljHAnQX7W1nAae9YW6gHVoLtDaK/F
U9q7F1jWKHJ9H9spV2eibveCBIqUxtlJQgxekdsQKeLKvdDb0xkIH4BwRLQF7HjtudUoFeOSEzDV
kS62gMwb7+jLgC7rvbNAogZAtsRYkIyqr+/gmmbmfG0sfO1RhwANsBj4zTtWEx1JJEqEsQ6862o1
5drff33I6dnM1iA3iWEEZUqysuJE+REt+54jQWutmse0313HTIwyNRgCs4mviLVQqxEm1QAjFOwU
PrXD7XFFfVNSwjQJ4WAYYWegQcHjiiiMZ9WjJL2vGG+ED7WiaqhflpKlmSaklK0TTVgLgm+X0For
gIqCcPGeqF5QylF1TN3jR9EmY7oP0sZLpLZPrw1lDMLN6mHwyWC6hKKkMEMmXNdVPxhbDG0Q8Awc
zV3i4Sfthd0HBirVUVHKtQJ/vcWQNp4DJC3UKQSjR/ZSUn5oQ8gvGJtK7OHBKlnTlJRrajGUDUkM
aXtBoKErOhUFgYuh2WowJlwOtmn9uBo5lOtcrTD1IHCrPXr1pEMKkqFh/r4v5XB18Dpx4UPKXmS3
X+5CvGC7HpEUzftk0F5hKJLOZFWDWZfE//UDDwiKfQGbevlqIJl47DRcfU4TA6wlr4uE+v9/7OSq
ViX9rV8+lPi3/3zzfvtPPrimhx+eJZ08zu/uF6u3XWxWeREPAWE0NQXTZKecv7KGTwvZGy73mKF+
Tu6z9E4/Hlz3Itkfs0EyjLfXvAFimC76czwYdI7anQHcC+Xd7hPW4ZTpEy4yOhx4wtFNnBZx2u7k
26/xCCMwfkwM23RWFb3KHZqKPo+77XjQSXd2h4Wvq3qm0ptZ3s6+VWRvEjzGsqvf6aPLYyqZ/rNk
utvb/AiRMpX9phhwVJK7yre5SXEYSx/GyyzdVQAbRY8raCr9sizKYbzYWfpGOubPVPrnuESnPsjR
SvfJRJnKbsbjslPsnMONcOIlU+GnZTxN4rzzIGlr6WRsTKWflcngwMIleWJT0Sw8SZNDwoW58Ksy
SdvJgbMCTZ/xyjdcOkc/HpG6ItUxNEznB4+Mruqa7nyzZG/SeIgZP7T9v+Cufk7u7uNdNsb1idc5
I+Plx5M4PXji5S+4T2/yqmbfrPwX3KZGtogPbbkuwxnvCnN3D5x3HWmYin7DSWbUz6G7qkNbU/EH
vZf1pmuwl7H48u6QdtQlYFPRz5GQGN7+9/ERCpIJUwduqAY0mC6dTT96k7bz//0zOcJ1PLrM4V9v
d9K7Q9+yTnA+/8BDscQjrng/wnjACx/6s93oSX/ibtCJ8z/+DwAA//8=</cx:binary>
              </cx:geoCache>
            </cx:geography>
          </cx:layoutPr>
        </cx:series>
      </cx:plotAreaRegion>
    </cx:plotArea>
    <cx:legend pos="r" align="min" overlay="0">
      <cx:txPr>
        <a:bodyPr vertOverflow="overflow" horzOverflow="overflow" wrap="square" lIns="0" tIns="0" rIns="0" bIns="0"/>
        <a:lstStyle/>
        <a:p>
          <a:pPr algn="ctr" rtl="0">
            <a:defRPr sz="800" b="0">
              <a:solidFill>
                <a:srgbClr val="595959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CO" sz="800"/>
        </a:p>
      </cx:txPr>
    </cx:legend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dk1">
            <a:lumMod val="50000"/>
            <a:lumOff val="50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16" fmlaLink="$B$35" fmlaRange="$B$39:$B$44" sel="4" val="0"/>
</file>

<file path=xl/ctrlProps/ctrlProp2.xml><?xml version="1.0" encoding="utf-8"?>
<formControlPr xmlns="http://schemas.microsoft.com/office/spreadsheetml/2009/9/main" objectType="Drop" dropStyle="combo" dx="16" fmlaLink="$B$72" fmlaRange="$B$68:$B$71" sel="4" val="0"/>
</file>

<file path=xl/ctrlProps/ctrlProp3.xml><?xml version="1.0" encoding="utf-8"?>
<formControlPr xmlns="http://schemas.microsoft.com/office/spreadsheetml/2009/9/main" objectType="Drop" dropStyle="combo" dx="16" fmlaLink="$B$40" fmlaRange="$B$31:$B$37" noThreeD="1" sel="1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10'!A1"/><Relationship Id="rId13" Type="http://schemas.openxmlformats.org/officeDocument/2006/relationships/hyperlink" Target="#'P08'!A1"/><Relationship Id="rId18" Type="http://schemas.openxmlformats.org/officeDocument/2006/relationships/hyperlink" Target="ANEXO%201.%20INFORME%20VARIABLES%20GENERALES.xlsx#'P002'!A84" TargetMode="External"/><Relationship Id="rId3" Type="http://schemas.microsoft.com/office/2007/relationships/hdphoto" Target="../media/hdphoto1.wdp"/><Relationship Id="rId21" Type="http://schemas.openxmlformats.org/officeDocument/2006/relationships/hyperlink" Target="ANEXO%201.%20INFORME%20VARIABLES%20GENERALES.xlsx#'P002'!B97" TargetMode="External"/><Relationship Id="rId7" Type="http://schemas.openxmlformats.org/officeDocument/2006/relationships/hyperlink" Target="#'P07'!A1"/><Relationship Id="rId12" Type="http://schemas.openxmlformats.org/officeDocument/2006/relationships/hyperlink" Target="#'P06'!A1"/><Relationship Id="rId17" Type="http://schemas.openxmlformats.org/officeDocument/2006/relationships/hyperlink" Target="ANEXO%201.%20INFORME%20VARIABLES%20GENERALES.xlsx#'P002'!B9" TargetMode="External"/><Relationship Id="rId2" Type="http://schemas.openxmlformats.org/officeDocument/2006/relationships/image" Target="../media/image2.png"/><Relationship Id="rId16" Type="http://schemas.openxmlformats.org/officeDocument/2006/relationships/hyperlink" Target="ANEXO%201.%20INFORME%20VARIABLES%20GENERALES.xlsx#'P13'!A1" TargetMode="External"/><Relationship Id="rId20" Type="http://schemas.openxmlformats.org/officeDocument/2006/relationships/hyperlink" Target="ANEXO%201.%20INFORME%20VARIABLES%20GENERALES.xlsx#'P002'!A142" TargetMode="External"/><Relationship Id="rId1" Type="http://schemas.openxmlformats.org/officeDocument/2006/relationships/image" Target="../media/image1.jpeg"/><Relationship Id="rId6" Type="http://schemas.openxmlformats.org/officeDocument/2006/relationships/hyperlink" Target="#'P01'!A1"/><Relationship Id="rId11" Type="http://schemas.openxmlformats.org/officeDocument/2006/relationships/hyperlink" Target="#'P03'!A1"/><Relationship Id="rId5" Type="http://schemas.openxmlformats.org/officeDocument/2006/relationships/image" Target="../media/image4.png"/><Relationship Id="rId15" Type="http://schemas.openxmlformats.org/officeDocument/2006/relationships/hyperlink" Target="ANEXO%201.%20INFORME%20VARIABLES%20GENERALES.xlsx#'P12'!A1" TargetMode="External"/><Relationship Id="rId10" Type="http://schemas.openxmlformats.org/officeDocument/2006/relationships/hyperlink" Target="#'P02'!A1"/><Relationship Id="rId19" Type="http://schemas.openxmlformats.org/officeDocument/2006/relationships/hyperlink" Target="ANEXO%201.%20INFORME%20VARIABLES%20GENERALES.xlsx#'P002'!A34" TargetMode="External"/><Relationship Id="rId4" Type="http://schemas.openxmlformats.org/officeDocument/2006/relationships/image" Target="../media/image3.png"/><Relationship Id="rId9" Type="http://schemas.openxmlformats.org/officeDocument/2006/relationships/hyperlink" Target="#'P11'!A1"/><Relationship Id="rId14" Type="http://schemas.openxmlformats.org/officeDocument/2006/relationships/hyperlink" Target="ANEXO%201.%20INFORME%20VARIABLES%20GENERALES.xlsx#'P05'!A3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ANEXO%201.%20INFORME%20VARIABLES%20GENERALES.xlsx#INICIO!A1" TargetMode="Externa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ANEXO%201.%20INFORME%20VARIABLES%20GENERALES.xlsx#INICIO!A1" TargetMode="Externa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ANEXO%201.%20INFORME%20VARIABLES%20GENERALES.xlsx#INICIO!A1" TargetMode="External"/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ANEXO%201.%20INFORME%20VARIABLES%20GENERALES.xlsx#INICIO!A1" TargetMode="Externa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ANEXO%201.%20INFORME%20VARIABLES%20GENERALES.xlsx#INICIO!A1" TargetMode="External"/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ANEXO%201.%20INFORME%20VARIABLES%20GENERALES.xlsx#INICIO!A1" TargetMode="External"/><Relationship Id="rId2" Type="http://schemas.openxmlformats.org/officeDocument/2006/relationships/image" Target="../media/image8.jpeg"/><Relationship Id="rId1" Type="http://schemas.microsoft.com/office/2014/relationships/chartEx" Target="../charts/chartEx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ANEXO%201.%20INFORME%20VARIABLES%20GENERALES.xlsx#INICIO!A1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5.png"/><Relationship Id="rId5" Type="http://schemas.openxmlformats.org/officeDocument/2006/relationships/hyperlink" Target="ANEXO%201.%20INFORME%20VARIABLES%20GENERALES.xlsx#INICIO!A1" TargetMode="Externa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ANEXO%201.%20INFORME%20VARIABLES%20GENERALES.xlsx#INICIO!A1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hyperlink" Target="ANEXO%201.%20INFORME%20VARIABLES%20GENERALES.xlsx#INICIO!A1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ANEXO%201.%20INFORME%20VARIABLES%20GENERALES.xlsx#INICIO!A1" TargetMode="Externa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ANEXO%201.%20INFORME%20VARIABLES%20GENERALES.xlsx#INICIO!A1" TargetMode="Externa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ANEXO%201.%20INFORME%20VARIABLES%20GENERALES.xlsx#INICIO!A1" TargetMode="Externa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2076451</xdr:colOff>
      <xdr:row>4</xdr:row>
      <xdr:rowOff>95250</xdr:rowOff>
    </xdr:from>
    <xdr:to>
      <xdr:col>13</xdr:col>
      <xdr:colOff>66277</xdr:colOff>
      <xdr:row>34</xdr:row>
      <xdr:rowOff>33039</xdr:rowOff>
    </xdr:to>
    <xdr:pic>
      <xdr:nvPicPr>
        <xdr:cNvPr id="11" name="Imagen 10" descr="Resultado de imagen para universidad de pamplona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362" b="23853"/>
        <a:stretch/>
      </xdr:blipFill>
      <xdr:spPr bwMode="auto">
        <a:xfrm>
          <a:off x="2705101" y="1390650"/>
          <a:ext cx="8400651" cy="6024264"/>
        </a:xfrm>
        <a:prstGeom prst="rect">
          <a:avLst/>
        </a:prstGeom>
        <a:noFill/>
        <a:effectLst>
          <a:softEdge rad="6350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495301</xdr:colOff>
      <xdr:row>1</xdr:row>
      <xdr:rowOff>19050</xdr:rowOff>
    </xdr:from>
    <xdr:to>
      <xdr:col>1</xdr:col>
      <xdr:colOff>1914525</xdr:colOff>
      <xdr:row>42</xdr:row>
      <xdr:rowOff>0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495301" y="219075"/>
          <a:ext cx="2047874" cy="8763000"/>
        </a:xfrm>
        <a:prstGeom prst="rect">
          <a:avLst/>
        </a:prstGeom>
        <a:solidFill>
          <a:srgbClr val="E6E6E6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609601</xdr:colOff>
      <xdr:row>26</xdr:row>
      <xdr:rowOff>180976</xdr:rowOff>
    </xdr:from>
    <xdr:to>
      <xdr:col>1</xdr:col>
      <xdr:colOff>1771650</xdr:colOff>
      <xdr:row>40</xdr:row>
      <xdr:rowOff>161926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09601" y="5924551"/>
          <a:ext cx="1790699" cy="28194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390525</xdr:colOff>
      <xdr:row>2</xdr:row>
      <xdr:rowOff>28575</xdr:rowOff>
    </xdr:from>
    <xdr:to>
      <xdr:col>1</xdr:col>
      <xdr:colOff>1438275</xdr:colOff>
      <xdr:row>5</xdr:row>
      <xdr:rowOff>21840</xdr:rowOff>
    </xdr:to>
    <xdr:pic>
      <xdr:nvPicPr>
        <xdr:cNvPr id="28" name="Imagen 18" descr="Universidad de Pamplona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8800"/>
                  </a14:imgEffect>
                  <a14:imgEffect>
                    <a14:saturation sat="33000"/>
                  </a14:imgEffect>
                </a14:imgLayer>
              </a14:imgProps>
            </a:ext>
          </a:extLst>
        </a:blip>
        <a:srcRect r="58986"/>
        <a:stretch/>
      </xdr:blipFill>
      <xdr:spPr bwMode="auto">
        <a:xfrm>
          <a:off x="1019175" y="428625"/>
          <a:ext cx="1047750" cy="108864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43</xdr:row>
      <xdr:rowOff>112379</xdr:rowOff>
    </xdr:from>
    <xdr:to>
      <xdr:col>10</xdr:col>
      <xdr:colOff>476250</xdr:colOff>
      <xdr:row>46</xdr:row>
      <xdr:rowOff>151837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8290" t="40594" r="31058" b="53915"/>
        <a:stretch/>
      </xdr:blipFill>
      <xdr:spPr>
        <a:xfrm>
          <a:off x="5553075" y="9294479"/>
          <a:ext cx="3819525" cy="639533"/>
        </a:xfrm>
        <a:prstGeom prst="rect">
          <a:avLst/>
        </a:prstGeom>
        <a:effectLst>
          <a:softEdge rad="127000"/>
        </a:effectLst>
      </xdr:spPr>
    </xdr:pic>
    <xdr:clientData/>
  </xdr:twoCellAnchor>
  <xdr:oneCellAnchor>
    <xdr:from>
      <xdr:col>1</xdr:col>
      <xdr:colOff>1933574</xdr:colOff>
      <xdr:row>0</xdr:row>
      <xdr:rowOff>187326</xdr:rowOff>
    </xdr:from>
    <xdr:ext cx="10544175" cy="561949"/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557991" y="187326"/>
          <a:ext cx="10544175" cy="561949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3000" b="1" cap="none" spc="0">
              <a:ln/>
              <a:solidFill>
                <a:srgbClr val="AD3333"/>
              </a:solidFill>
              <a:effectLst/>
            </a:rPr>
            <a:t>Variables</a:t>
          </a:r>
          <a:r>
            <a:rPr lang="es-ES" sz="3000" b="1" cap="none" spc="0" baseline="0">
              <a:ln/>
              <a:solidFill>
                <a:srgbClr val="AD3333"/>
              </a:solidFill>
              <a:effectLst/>
            </a:rPr>
            <a:t> Académicas Institucionales - Información Poblacional</a:t>
          </a:r>
          <a:endParaRPr lang="es-ES" sz="3000" b="1" cap="none" spc="0">
            <a:ln/>
            <a:solidFill>
              <a:srgbClr val="AD3333"/>
            </a:solidFill>
            <a:effectLst/>
          </a:endParaRPr>
        </a:p>
      </xdr:txBody>
    </xdr:sp>
    <xdr:clientData/>
  </xdr:oneCellAnchor>
  <xdr:twoCellAnchor editAs="oneCell">
    <xdr:from>
      <xdr:col>1</xdr:col>
      <xdr:colOff>3400425</xdr:colOff>
      <xdr:row>25</xdr:row>
      <xdr:rowOff>209550</xdr:rowOff>
    </xdr:from>
    <xdr:to>
      <xdr:col>2</xdr:col>
      <xdr:colOff>285750</xdr:colOff>
      <xdr:row>27</xdr:row>
      <xdr:rowOff>28575</xdr:rowOff>
    </xdr:to>
    <xdr:pic>
      <xdr:nvPicPr>
        <xdr:cNvPr id="32" name="Imagen 31" descr="click, cursor, mouse, pointer icon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5724525"/>
          <a:ext cx="28575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39539</xdr:colOff>
      <xdr:row>27</xdr:row>
      <xdr:rowOff>104775</xdr:rowOff>
    </xdr:from>
    <xdr:ext cx="1760686" cy="1428750"/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668189" y="6086475"/>
          <a:ext cx="1760686" cy="14287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r>
            <a:rPr lang="es-CO" sz="1100" b="1">
              <a:effectLst/>
              <a:latin typeface="+mn-lt"/>
              <a:ea typeface="+mn-ea"/>
              <a:cs typeface="+mn-cs"/>
            </a:rPr>
            <a:t>NELSON ADOLFO MARIÑO </a:t>
          </a:r>
        </a:p>
        <a:p>
          <a:pPr algn="ctr"/>
          <a:r>
            <a:rPr lang="es-CO" sz="1100" b="1">
              <a:effectLst/>
              <a:latin typeface="+mn-lt"/>
              <a:ea typeface="+mn-ea"/>
              <a:cs typeface="+mn-cs"/>
            </a:rPr>
            <a:t>LANDAZÁBAL   Ph.D</a:t>
          </a:r>
          <a:br>
            <a:rPr lang="es-CO" sz="1100" b="1">
              <a:effectLst/>
              <a:latin typeface="+mn-lt"/>
              <a:ea typeface="+mn-ea"/>
              <a:cs typeface="+mn-cs"/>
            </a:rPr>
          </a:br>
          <a:r>
            <a:rPr lang="es-CO" sz="1100" b="1">
              <a:effectLst/>
              <a:latin typeface="+mn-lt"/>
              <a:ea typeface="+mn-ea"/>
              <a:cs typeface="+mn-cs"/>
            </a:rPr>
            <a:t>Secretario General </a:t>
          </a:r>
        </a:p>
        <a:p>
          <a:pPr algn="ctr"/>
          <a:endParaRPr lang="es-CO" sz="1100" b="1">
            <a:effectLst/>
            <a:latin typeface="+mn-lt"/>
            <a:ea typeface="+mn-ea"/>
            <a:cs typeface="+mn-cs"/>
          </a:endParaRPr>
        </a:p>
        <a:p>
          <a:pPr algn="ctr"/>
          <a:r>
            <a:rPr lang="es-CO" sz="1100" b="1">
              <a:effectLst/>
              <a:latin typeface="+mn-lt"/>
              <a:ea typeface="+mn-ea"/>
              <a:cs typeface="+mn-cs"/>
            </a:rPr>
            <a:t>Yulieth </a:t>
          </a:r>
          <a:r>
            <a:rPr lang="es-CO" sz="1100" b="1" baseline="0">
              <a:effectLst/>
              <a:latin typeface="+mn-lt"/>
              <a:ea typeface="+mn-ea"/>
              <a:cs typeface="+mn-cs"/>
            </a:rPr>
            <a:t> Rocio Herrera Ruiz </a:t>
          </a:r>
        </a:p>
        <a:p>
          <a:pPr algn="ctr"/>
          <a:r>
            <a:rPr lang="es-CO" sz="1100" b="0" baseline="0">
              <a:effectLst/>
              <a:latin typeface="+mn-lt"/>
              <a:ea typeface="+mn-ea"/>
              <a:cs typeface="+mn-cs"/>
            </a:rPr>
            <a:t>Profesional Universitario</a:t>
          </a:r>
        </a:p>
        <a:p>
          <a:pPr algn="ctr"/>
          <a:r>
            <a:rPr lang="es-CO" sz="1100" b="0" baseline="0">
              <a:effectLst/>
              <a:latin typeface="+mn-lt"/>
              <a:ea typeface="+mn-ea"/>
              <a:cs typeface="+mn-cs"/>
            </a:rPr>
            <a:t>Proceso SNIES </a:t>
          </a:r>
        </a:p>
        <a:p>
          <a:endParaRPr lang="es-CO" sz="1100" b="1" baseline="0">
            <a:effectLst/>
            <a:latin typeface="+mn-lt"/>
            <a:ea typeface="+mn-ea"/>
            <a:cs typeface="+mn-cs"/>
          </a:endParaRPr>
        </a:p>
        <a:p>
          <a:endParaRPr lang="es-CO" sz="1100" b="1" baseline="0">
            <a:effectLst/>
            <a:latin typeface="+mn-lt"/>
            <a:ea typeface="+mn-ea"/>
            <a:cs typeface="+mn-cs"/>
          </a:endParaRPr>
        </a:p>
        <a:p>
          <a:pPr algn="ctr"/>
          <a:r>
            <a:rPr lang="es-CO" sz="1100" b="1" baseline="0">
              <a:effectLst/>
              <a:latin typeface="+mn-lt"/>
              <a:ea typeface="+mn-ea"/>
              <a:cs typeface="+mn-cs"/>
            </a:rPr>
            <a:t>Secretaría General </a:t>
          </a:r>
        </a:p>
        <a:p>
          <a:pPr algn="ctr"/>
          <a:r>
            <a:rPr lang="es-CO" sz="1100" b="1" baseline="0">
              <a:effectLst/>
              <a:latin typeface="+mn-lt"/>
              <a:ea typeface="+mn-ea"/>
              <a:cs typeface="+mn-cs"/>
            </a:rPr>
            <a:t>Universidad de Pamplona </a:t>
          </a:r>
        </a:p>
        <a:p>
          <a:pPr algn="ctr"/>
          <a:endParaRPr lang="es-CO" sz="1100" b="0" baseline="0">
            <a:effectLst/>
            <a:latin typeface="+mn-lt"/>
            <a:ea typeface="+mn-ea"/>
            <a:cs typeface="+mn-cs"/>
          </a:endParaRPr>
        </a:p>
        <a:p>
          <a:pPr algn="ctr"/>
          <a:r>
            <a:rPr lang="es-CO" sz="1100" b="1" baseline="0">
              <a:effectLst/>
              <a:latin typeface="+mn-lt"/>
              <a:ea typeface="+mn-ea"/>
              <a:cs typeface="+mn-cs"/>
            </a:rPr>
            <a:t>Agosto,2018 </a:t>
          </a:r>
          <a:endParaRPr lang="es-CO" sz="1100" b="1">
            <a:effectLst/>
            <a:latin typeface="+mn-lt"/>
            <a:ea typeface="+mn-ea"/>
            <a:cs typeface="+mn-cs"/>
          </a:endParaRPr>
        </a:p>
        <a:p>
          <a:pPr algn="ctr"/>
          <a:r>
            <a:rPr lang="es-ES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</a:p>
      </xdr:txBody>
    </xdr:sp>
    <xdr:clientData/>
  </xdr:oneCellAnchor>
  <xdr:twoCellAnchor>
    <xdr:from>
      <xdr:col>5</xdr:col>
      <xdr:colOff>323850</xdr:colOff>
      <xdr:row>26</xdr:row>
      <xdr:rowOff>114300</xdr:rowOff>
    </xdr:from>
    <xdr:to>
      <xdr:col>11</xdr:col>
      <xdr:colOff>381001</xdr:colOff>
      <xdr:row>28</xdr:row>
      <xdr:rowOff>123825</xdr:rowOff>
    </xdr:to>
    <xdr:sp macro="" textlink="">
      <xdr:nvSpPr>
        <xdr:cNvPr id="2" name="Rectángulo redondead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48325" y="5857875"/>
          <a:ext cx="4343401" cy="447675"/>
        </a:xfrm>
        <a:prstGeom prst="roundRect">
          <a:avLst/>
        </a:prstGeom>
        <a:solidFill>
          <a:srgbClr val="728767"/>
        </a:solidFill>
        <a:ln w="34925"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000" b="1">
              <a:latin typeface="Century" panose="02040604050505020304" pitchFamily="18" charset="0"/>
            </a:rPr>
            <a:t>Información</a:t>
          </a:r>
          <a:r>
            <a:rPr lang="es-CO" sz="2000" b="1" baseline="0">
              <a:latin typeface="Century" panose="02040604050505020304" pitchFamily="18" charset="0"/>
            </a:rPr>
            <a:t> Matriculados</a:t>
          </a:r>
          <a:endParaRPr lang="es-CO" sz="1100" b="1"/>
        </a:p>
      </xdr:txBody>
    </xdr:sp>
    <xdr:clientData/>
  </xdr:twoCellAnchor>
  <xdr:twoCellAnchor>
    <xdr:from>
      <xdr:col>2</xdr:col>
      <xdr:colOff>257174</xdr:colOff>
      <xdr:row>29</xdr:row>
      <xdr:rowOff>190500</xdr:rowOff>
    </xdr:from>
    <xdr:to>
      <xdr:col>5</xdr:col>
      <xdr:colOff>1</xdr:colOff>
      <xdr:row>32</xdr:row>
      <xdr:rowOff>38100</xdr:rowOff>
    </xdr:to>
    <xdr:sp macro="" textlink="">
      <xdr:nvSpPr>
        <xdr:cNvPr id="13" name="Rectángulo redondeado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438524" y="6572250"/>
          <a:ext cx="1885952" cy="447675"/>
        </a:xfrm>
        <a:prstGeom prst="roundRect">
          <a:avLst/>
        </a:prstGeom>
        <a:solidFill>
          <a:srgbClr val="990000"/>
        </a:solidFill>
        <a:ln w="34925"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lt1"/>
              </a:solidFill>
              <a:latin typeface="+mj-lt"/>
              <a:ea typeface="+mn-ea"/>
              <a:cs typeface="Browallia New" panose="020B0604020202020204" pitchFamily="34" charset="-34"/>
            </a:rPr>
            <a:t>Variables</a:t>
          </a:r>
          <a:r>
            <a:rPr lang="es-CO" sz="1300" b="1">
              <a:solidFill>
                <a:schemeClr val="lt1"/>
              </a:solidFill>
              <a:latin typeface="+mj-lt"/>
              <a:ea typeface="+mn-ea"/>
              <a:cs typeface="+mn-cs"/>
            </a:rPr>
            <a:t> Generales</a:t>
          </a:r>
        </a:p>
      </xdr:txBody>
    </xdr:sp>
    <xdr:clientData/>
  </xdr:twoCellAnchor>
  <xdr:twoCellAnchor>
    <xdr:from>
      <xdr:col>2</xdr:col>
      <xdr:colOff>265338</xdr:colOff>
      <xdr:row>33</xdr:row>
      <xdr:rowOff>9525</xdr:rowOff>
    </xdr:from>
    <xdr:to>
      <xdr:col>4</xdr:col>
      <xdr:colOff>704849</xdr:colOff>
      <xdr:row>35</xdr:row>
      <xdr:rowOff>57150</xdr:rowOff>
    </xdr:to>
    <xdr:sp macro="" textlink="">
      <xdr:nvSpPr>
        <xdr:cNvPr id="14" name="Rectángulo redondeado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446688" y="7191375"/>
          <a:ext cx="1868261" cy="447675"/>
        </a:xfrm>
        <a:prstGeom prst="roundRect">
          <a:avLst/>
        </a:prstGeom>
        <a:solidFill>
          <a:srgbClr val="990000"/>
        </a:solidFill>
        <a:ln w="34925"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lt1"/>
              </a:solidFill>
              <a:latin typeface="Century" panose="02040604050505020304" pitchFamily="18" charset="0"/>
              <a:ea typeface="+mn-ea"/>
              <a:cs typeface="+mn-cs"/>
            </a:rPr>
            <a:t>Estrato</a:t>
          </a:r>
        </a:p>
      </xdr:txBody>
    </xdr:sp>
    <xdr:clientData/>
  </xdr:twoCellAnchor>
  <xdr:twoCellAnchor>
    <xdr:from>
      <xdr:col>2</xdr:col>
      <xdr:colOff>277585</xdr:colOff>
      <xdr:row>36</xdr:row>
      <xdr:rowOff>9525</xdr:rowOff>
    </xdr:from>
    <xdr:to>
      <xdr:col>5</xdr:col>
      <xdr:colOff>8164</xdr:colOff>
      <xdr:row>38</xdr:row>
      <xdr:rowOff>57150</xdr:rowOff>
    </xdr:to>
    <xdr:sp macro="" textlink="">
      <xdr:nvSpPr>
        <xdr:cNvPr id="16" name="Rectángulo redondeado 1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458935" y="7791450"/>
          <a:ext cx="1873704" cy="447675"/>
        </a:xfrm>
        <a:prstGeom prst="roundRect">
          <a:avLst/>
        </a:prstGeom>
        <a:solidFill>
          <a:srgbClr val="990000"/>
        </a:solidFill>
        <a:ln w="34925"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latin typeface="+mj-lt"/>
            </a:rPr>
            <a:t>Edad</a:t>
          </a:r>
        </a:p>
      </xdr:txBody>
    </xdr:sp>
    <xdr:clientData/>
  </xdr:twoCellAnchor>
  <xdr:twoCellAnchor>
    <xdr:from>
      <xdr:col>2</xdr:col>
      <xdr:colOff>246288</xdr:colOff>
      <xdr:row>39</xdr:row>
      <xdr:rowOff>0</xdr:rowOff>
    </xdr:from>
    <xdr:to>
      <xdr:col>4</xdr:col>
      <xdr:colOff>695325</xdr:colOff>
      <xdr:row>41</xdr:row>
      <xdr:rowOff>47625</xdr:rowOff>
    </xdr:to>
    <xdr:sp macro="" textlink="">
      <xdr:nvSpPr>
        <xdr:cNvPr id="17" name="Rectángulo redondeado 1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427638" y="8382000"/>
          <a:ext cx="1877787" cy="447675"/>
        </a:xfrm>
        <a:prstGeom prst="roundRect">
          <a:avLst/>
        </a:prstGeom>
        <a:solidFill>
          <a:srgbClr val="990000"/>
        </a:solidFill>
        <a:ln w="34925"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 baseline="0">
              <a:latin typeface="Century" panose="02040604050505020304" pitchFamily="18" charset="0"/>
            </a:rPr>
            <a:t>Procedencia</a:t>
          </a:r>
          <a:endParaRPr lang="es-CO" sz="1300" b="1">
            <a:latin typeface="Century" panose="02040604050505020304" pitchFamily="18" charset="0"/>
          </a:endParaRPr>
        </a:p>
      </xdr:txBody>
    </xdr:sp>
    <xdr:clientData/>
  </xdr:twoCellAnchor>
  <xdr:twoCellAnchor>
    <xdr:from>
      <xdr:col>7</xdr:col>
      <xdr:colOff>0</xdr:colOff>
      <xdr:row>30</xdr:row>
      <xdr:rowOff>0</xdr:rowOff>
    </xdr:from>
    <xdr:to>
      <xdr:col>10</xdr:col>
      <xdr:colOff>19050</xdr:colOff>
      <xdr:row>32</xdr:row>
      <xdr:rowOff>47625</xdr:rowOff>
    </xdr:to>
    <xdr:sp macro="" textlink="">
      <xdr:nvSpPr>
        <xdr:cNvPr id="19" name="Rectángulo redondeado 1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753225" y="6581775"/>
          <a:ext cx="2162175" cy="447675"/>
        </a:xfrm>
        <a:prstGeom prst="roundRect">
          <a:avLst/>
        </a:prstGeom>
        <a:solidFill>
          <a:srgbClr val="990000"/>
        </a:solidFill>
        <a:ln w="34925"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lt1"/>
              </a:solidFill>
              <a:latin typeface="Century" panose="02040604050505020304" pitchFamily="18" charset="0"/>
              <a:ea typeface="+mn-ea"/>
              <a:cs typeface="+mn-cs"/>
            </a:rPr>
            <a:t>Metodología</a:t>
          </a:r>
        </a:p>
      </xdr:txBody>
    </xdr:sp>
    <xdr:clientData/>
  </xdr:twoCellAnchor>
  <xdr:twoCellAnchor>
    <xdr:from>
      <xdr:col>6</xdr:col>
      <xdr:colOff>704850</xdr:colOff>
      <xdr:row>33</xdr:row>
      <xdr:rowOff>19050</xdr:rowOff>
    </xdr:from>
    <xdr:to>
      <xdr:col>10</xdr:col>
      <xdr:colOff>19050</xdr:colOff>
      <xdr:row>35</xdr:row>
      <xdr:rowOff>66675</xdr:rowOff>
    </xdr:to>
    <xdr:sp macro="" textlink="">
      <xdr:nvSpPr>
        <xdr:cNvPr id="20" name="Rectángulo redondeado 1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743700" y="7200900"/>
          <a:ext cx="2171700" cy="447675"/>
        </a:xfrm>
        <a:prstGeom prst="roundRect">
          <a:avLst/>
        </a:prstGeom>
        <a:solidFill>
          <a:srgbClr val="990000"/>
        </a:solidFill>
        <a:ln w="34925"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lt1"/>
              </a:solidFill>
              <a:latin typeface="Century" panose="02040604050505020304" pitchFamily="18" charset="0"/>
              <a:ea typeface="+mn-ea"/>
              <a:cs typeface="+mn-cs"/>
            </a:rPr>
            <a:t>Presencial por Sede</a:t>
          </a:r>
        </a:p>
      </xdr:txBody>
    </xdr:sp>
    <xdr:clientData/>
  </xdr:twoCellAnchor>
  <xdr:twoCellAnchor>
    <xdr:from>
      <xdr:col>7</xdr:col>
      <xdr:colOff>0</xdr:colOff>
      <xdr:row>36</xdr:row>
      <xdr:rowOff>28575</xdr:rowOff>
    </xdr:from>
    <xdr:to>
      <xdr:col>10</xdr:col>
      <xdr:colOff>19050</xdr:colOff>
      <xdr:row>38</xdr:row>
      <xdr:rowOff>76200</xdr:rowOff>
    </xdr:to>
    <xdr:sp macro="" textlink="">
      <xdr:nvSpPr>
        <xdr:cNvPr id="21" name="Rectángulo redondeado 2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753225" y="7810500"/>
          <a:ext cx="2162175" cy="447675"/>
        </a:xfrm>
        <a:prstGeom prst="roundRect">
          <a:avLst/>
        </a:prstGeom>
        <a:solidFill>
          <a:srgbClr val="990000"/>
        </a:solidFill>
        <a:ln w="34925"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lt1"/>
              </a:solidFill>
              <a:latin typeface="Century" panose="02040604050505020304" pitchFamily="18" charset="0"/>
              <a:ea typeface="+mn-ea"/>
              <a:cs typeface="+mn-cs"/>
            </a:rPr>
            <a:t>Facultad</a:t>
          </a:r>
        </a:p>
      </xdr:txBody>
    </xdr:sp>
    <xdr:clientData/>
  </xdr:twoCellAnchor>
  <xdr:twoCellAnchor>
    <xdr:from>
      <xdr:col>11</xdr:col>
      <xdr:colOff>657225</xdr:colOff>
      <xdr:row>29</xdr:row>
      <xdr:rowOff>190500</xdr:rowOff>
    </xdr:from>
    <xdr:to>
      <xdr:col>16</xdr:col>
      <xdr:colOff>9525</xdr:colOff>
      <xdr:row>32</xdr:row>
      <xdr:rowOff>38100</xdr:rowOff>
    </xdr:to>
    <xdr:sp macro="" textlink="">
      <xdr:nvSpPr>
        <xdr:cNvPr id="22" name="Rectángulo redondeado 2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0267950" y="6572250"/>
          <a:ext cx="2895600" cy="447675"/>
        </a:xfrm>
        <a:prstGeom prst="roundRect">
          <a:avLst/>
        </a:prstGeom>
        <a:solidFill>
          <a:srgbClr val="990000"/>
        </a:solidFill>
        <a:ln w="34925"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lt1"/>
              </a:solidFill>
              <a:latin typeface="+mj-lt"/>
              <a:ea typeface="+mn-ea"/>
              <a:cs typeface="+mn-cs"/>
            </a:rPr>
            <a:t>Matriculados por Programas</a:t>
          </a:r>
        </a:p>
      </xdr:txBody>
    </xdr:sp>
    <xdr:clientData/>
  </xdr:twoCellAnchor>
  <xdr:twoCellAnchor>
    <xdr:from>
      <xdr:col>11</xdr:col>
      <xdr:colOff>685800</xdr:colOff>
      <xdr:row>33</xdr:row>
      <xdr:rowOff>19050</xdr:rowOff>
    </xdr:from>
    <xdr:to>
      <xdr:col>16</xdr:col>
      <xdr:colOff>9525</xdr:colOff>
      <xdr:row>35</xdr:row>
      <xdr:rowOff>66675</xdr:rowOff>
    </xdr:to>
    <xdr:sp macro="" textlink="">
      <xdr:nvSpPr>
        <xdr:cNvPr id="23" name="Rectángulo redondeado 2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0296525" y="7200900"/>
          <a:ext cx="2867025" cy="447675"/>
        </a:xfrm>
        <a:prstGeom prst="roundRect">
          <a:avLst/>
        </a:prstGeom>
        <a:solidFill>
          <a:srgbClr val="990000"/>
        </a:solidFill>
        <a:ln w="34925"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lt1"/>
              </a:solidFill>
              <a:latin typeface="+mj-lt"/>
              <a:ea typeface="+mn-ea"/>
              <a:cs typeface="+mn-cs"/>
            </a:rPr>
            <a:t>Matriculados por Cread</a:t>
          </a:r>
        </a:p>
      </xdr:txBody>
    </xdr:sp>
    <xdr:clientData/>
  </xdr:twoCellAnchor>
  <xdr:twoCellAnchor>
    <xdr:from>
      <xdr:col>11</xdr:col>
      <xdr:colOff>695325</xdr:colOff>
      <xdr:row>36</xdr:row>
      <xdr:rowOff>9525</xdr:rowOff>
    </xdr:from>
    <xdr:to>
      <xdr:col>16</xdr:col>
      <xdr:colOff>28575</xdr:colOff>
      <xdr:row>38</xdr:row>
      <xdr:rowOff>57150</xdr:rowOff>
    </xdr:to>
    <xdr:sp macro="" textlink="">
      <xdr:nvSpPr>
        <xdr:cNvPr id="24" name="Rectángulo redondeado 2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0306050" y="7791450"/>
          <a:ext cx="2876550" cy="447675"/>
        </a:xfrm>
        <a:prstGeom prst="roundRect">
          <a:avLst/>
        </a:prstGeom>
        <a:solidFill>
          <a:srgbClr val="990000"/>
        </a:solidFill>
        <a:ln w="34925"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>
              <a:solidFill>
                <a:schemeClr val="lt1"/>
              </a:solidFill>
              <a:latin typeface="Century" panose="02040604050505020304" pitchFamily="18" charset="0"/>
              <a:ea typeface="+mn-ea"/>
              <a:cs typeface="+mn-cs"/>
            </a:rPr>
            <a:t>Matriculados por Cread-Programa</a:t>
          </a:r>
        </a:p>
      </xdr:txBody>
    </xdr:sp>
    <xdr:clientData/>
  </xdr:twoCellAnchor>
  <xdr:twoCellAnchor>
    <xdr:from>
      <xdr:col>11</xdr:col>
      <xdr:colOff>685800</xdr:colOff>
      <xdr:row>39</xdr:row>
      <xdr:rowOff>19050</xdr:rowOff>
    </xdr:from>
    <xdr:to>
      <xdr:col>16</xdr:col>
      <xdr:colOff>28575</xdr:colOff>
      <xdr:row>41</xdr:row>
      <xdr:rowOff>66675</xdr:rowOff>
    </xdr:to>
    <xdr:sp macro="" textlink="">
      <xdr:nvSpPr>
        <xdr:cNvPr id="25" name="Rectángulo redondeado 2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0296525" y="8401050"/>
          <a:ext cx="2886075" cy="447675"/>
        </a:xfrm>
        <a:prstGeom prst="roundRect">
          <a:avLst/>
        </a:prstGeom>
        <a:solidFill>
          <a:srgbClr val="990000"/>
        </a:solidFill>
        <a:ln w="34925"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>
              <a:solidFill>
                <a:schemeClr val="lt1"/>
              </a:solidFill>
              <a:latin typeface="+mj-lt"/>
              <a:ea typeface="+mn-ea"/>
              <a:cs typeface="+mn-cs"/>
            </a:rPr>
            <a:t>Matriculados por </a:t>
          </a:r>
          <a:r>
            <a:rPr lang="es-CO" sz="1200" b="1" baseline="0">
              <a:solidFill>
                <a:schemeClr val="lt1"/>
              </a:solidFill>
              <a:latin typeface="+mj-lt"/>
              <a:ea typeface="+mn-ea"/>
              <a:cs typeface="+mn-cs"/>
            </a:rPr>
            <a:t> Unidad Operativa</a:t>
          </a:r>
          <a:endParaRPr lang="es-CO" sz="1200" b="1">
            <a:solidFill>
              <a:schemeClr val="lt1"/>
            </a:solidFill>
            <a:latin typeface="+mj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381000</xdr:colOff>
      <xdr:row>7</xdr:row>
      <xdr:rowOff>190500</xdr:rowOff>
    </xdr:from>
    <xdr:to>
      <xdr:col>16</xdr:col>
      <xdr:colOff>0</xdr:colOff>
      <xdr:row>10</xdr:row>
      <xdr:rowOff>38100</xdr:rowOff>
    </xdr:to>
    <xdr:sp macro="" textlink="">
      <xdr:nvSpPr>
        <xdr:cNvPr id="26" name="Rectángulo redondeado 2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1420475" y="2085975"/>
          <a:ext cx="1733550" cy="447675"/>
        </a:xfrm>
        <a:prstGeom prst="roundRect">
          <a:avLst/>
        </a:prstGeom>
        <a:solidFill>
          <a:srgbClr val="990000"/>
        </a:solidFill>
        <a:ln w="34925"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lt1"/>
              </a:solidFill>
              <a:latin typeface="Century" panose="02040604050505020304" pitchFamily="18" charset="0"/>
              <a:ea typeface="+mn-ea"/>
              <a:cs typeface="+mn-cs"/>
            </a:rPr>
            <a:t>Inscritos</a:t>
          </a:r>
        </a:p>
      </xdr:txBody>
    </xdr:sp>
    <xdr:clientData/>
  </xdr:twoCellAnchor>
  <xdr:twoCellAnchor>
    <xdr:from>
      <xdr:col>10</xdr:col>
      <xdr:colOff>695324</xdr:colOff>
      <xdr:row>3</xdr:row>
      <xdr:rowOff>676275</xdr:rowOff>
    </xdr:from>
    <xdr:to>
      <xdr:col>15</xdr:col>
      <xdr:colOff>685799</xdr:colOff>
      <xdr:row>6</xdr:row>
      <xdr:rowOff>28575</xdr:rowOff>
    </xdr:to>
    <xdr:sp macro="" textlink="">
      <xdr:nvSpPr>
        <xdr:cNvPr id="27" name="Rectángulo redondead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9591674" y="1276350"/>
          <a:ext cx="3562350" cy="447675"/>
        </a:xfrm>
        <a:prstGeom prst="roundRect">
          <a:avLst/>
        </a:prstGeom>
        <a:solidFill>
          <a:srgbClr val="728767"/>
        </a:solidFill>
        <a:ln w="34925"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000" b="1">
              <a:latin typeface="Century" panose="02040604050505020304" pitchFamily="18" charset="0"/>
            </a:rPr>
            <a:t>Información</a:t>
          </a:r>
          <a:r>
            <a:rPr lang="es-CO" sz="2000" b="1" baseline="0">
              <a:latin typeface="Century" panose="02040604050505020304" pitchFamily="18" charset="0"/>
            </a:rPr>
            <a:t> General</a:t>
          </a:r>
          <a:r>
            <a:rPr lang="es-CO" sz="1100" b="1" baseline="0"/>
            <a:t>:</a:t>
          </a:r>
          <a:endParaRPr lang="es-CO" sz="1100" b="1"/>
        </a:p>
      </xdr:txBody>
    </xdr:sp>
    <xdr:clientData/>
  </xdr:twoCellAnchor>
  <xdr:twoCellAnchor>
    <xdr:from>
      <xdr:col>13</xdr:col>
      <xdr:colOff>390525</xdr:colOff>
      <xdr:row>13</xdr:row>
      <xdr:rowOff>180975</xdr:rowOff>
    </xdr:from>
    <xdr:to>
      <xdr:col>16</xdr:col>
      <xdr:colOff>9525</xdr:colOff>
      <xdr:row>16</xdr:row>
      <xdr:rowOff>28575</xdr:rowOff>
    </xdr:to>
    <xdr:sp macro="" textlink="">
      <xdr:nvSpPr>
        <xdr:cNvPr id="33" name="Rectángulo redondeado 3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1430000" y="3276600"/>
          <a:ext cx="1733550" cy="447675"/>
        </a:xfrm>
        <a:prstGeom prst="roundRect">
          <a:avLst/>
        </a:prstGeom>
        <a:solidFill>
          <a:srgbClr val="990000"/>
        </a:solidFill>
        <a:ln w="34925"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100" b="1">
              <a:solidFill>
                <a:schemeClr val="lt1"/>
              </a:solidFill>
              <a:latin typeface="Century" panose="02040604050505020304" pitchFamily="18" charset="0"/>
              <a:ea typeface="+mn-ea"/>
              <a:cs typeface="+mn-cs"/>
            </a:rPr>
            <a:t>Nuevos</a:t>
          </a:r>
        </a:p>
      </xdr:txBody>
    </xdr:sp>
    <xdr:clientData/>
  </xdr:twoCellAnchor>
  <xdr:twoCellAnchor>
    <xdr:from>
      <xdr:col>13</xdr:col>
      <xdr:colOff>400050</xdr:colOff>
      <xdr:row>11</xdr:row>
      <xdr:rowOff>19050</xdr:rowOff>
    </xdr:from>
    <xdr:to>
      <xdr:col>16</xdr:col>
      <xdr:colOff>19050</xdr:colOff>
      <xdr:row>13</xdr:row>
      <xdr:rowOff>66675</xdr:rowOff>
    </xdr:to>
    <xdr:sp macro="" textlink="">
      <xdr:nvSpPr>
        <xdr:cNvPr id="35" name="Rectángulo redondeado 3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1439525" y="2714625"/>
          <a:ext cx="1733550" cy="447675"/>
        </a:xfrm>
        <a:prstGeom prst="roundRect">
          <a:avLst/>
        </a:prstGeom>
        <a:solidFill>
          <a:srgbClr val="990000"/>
        </a:solidFill>
        <a:ln w="34925"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lt1"/>
              </a:solidFill>
              <a:latin typeface="Century" panose="02040604050505020304" pitchFamily="18" charset="0"/>
              <a:ea typeface="+mn-ea"/>
              <a:cs typeface="+mn-cs"/>
            </a:rPr>
            <a:t>Admitidos</a:t>
          </a:r>
        </a:p>
      </xdr:txBody>
    </xdr:sp>
    <xdr:clientData/>
  </xdr:twoCellAnchor>
  <xdr:twoCellAnchor>
    <xdr:from>
      <xdr:col>13</xdr:col>
      <xdr:colOff>419100</xdr:colOff>
      <xdr:row>16</xdr:row>
      <xdr:rowOff>190500</xdr:rowOff>
    </xdr:from>
    <xdr:to>
      <xdr:col>16</xdr:col>
      <xdr:colOff>38100</xdr:colOff>
      <xdr:row>19</xdr:row>
      <xdr:rowOff>47625</xdr:rowOff>
    </xdr:to>
    <xdr:sp macro="" textlink="">
      <xdr:nvSpPr>
        <xdr:cNvPr id="38" name="Rectángulo redondeado 3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1458575" y="3886200"/>
          <a:ext cx="1733550" cy="447675"/>
        </a:xfrm>
        <a:prstGeom prst="roundRect">
          <a:avLst/>
        </a:prstGeom>
        <a:solidFill>
          <a:srgbClr val="990000"/>
        </a:solidFill>
        <a:ln w="34925"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lt1"/>
              </a:solidFill>
              <a:latin typeface="Century" panose="02040604050505020304" pitchFamily="18" charset="0"/>
              <a:ea typeface="+mn-ea"/>
              <a:cs typeface="+mn-cs"/>
            </a:rPr>
            <a:t>Primer</a:t>
          </a:r>
          <a:r>
            <a:rPr lang="es-CO" sz="1300" b="1" baseline="0">
              <a:solidFill>
                <a:schemeClr val="lt1"/>
              </a:solidFill>
              <a:latin typeface="Century" panose="02040604050505020304" pitchFamily="18" charset="0"/>
              <a:ea typeface="+mn-ea"/>
              <a:cs typeface="+mn-cs"/>
            </a:rPr>
            <a:t> Curso</a:t>
          </a:r>
          <a:endParaRPr lang="es-CO" sz="1300" b="1">
            <a:solidFill>
              <a:schemeClr val="lt1"/>
            </a:solidFill>
            <a:latin typeface="Century" panose="02040604050505020304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390525</xdr:colOff>
      <xdr:row>20</xdr:row>
      <xdr:rowOff>9525</xdr:rowOff>
    </xdr:from>
    <xdr:to>
      <xdr:col>16</xdr:col>
      <xdr:colOff>9525</xdr:colOff>
      <xdr:row>22</xdr:row>
      <xdr:rowOff>57150</xdr:rowOff>
    </xdr:to>
    <xdr:sp macro="" textlink="">
      <xdr:nvSpPr>
        <xdr:cNvPr id="39" name="Rectángulo redondeado 3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1430000" y="4524375"/>
          <a:ext cx="1733550" cy="447675"/>
        </a:xfrm>
        <a:prstGeom prst="roundRect">
          <a:avLst/>
        </a:prstGeom>
        <a:solidFill>
          <a:srgbClr val="990000"/>
        </a:solidFill>
        <a:ln w="34925"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>
              <a:solidFill>
                <a:schemeClr val="lt1"/>
              </a:solidFill>
              <a:latin typeface="Century" panose="02040604050505020304" pitchFamily="18" charset="0"/>
              <a:ea typeface="+mn-ea"/>
              <a:cs typeface="+mn-cs"/>
            </a:rPr>
            <a:t>Graduados</a:t>
          </a:r>
        </a:p>
      </xdr:txBody>
    </xdr:sp>
    <xdr:clientData/>
  </xdr:twoCellAnchor>
  <xdr:oneCellAnchor>
    <xdr:from>
      <xdr:col>1</xdr:col>
      <xdr:colOff>1979083</xdr:colOff>
      <xdr:row>3</xdr:row>
      <xdr:rowOff>116416</xdr:rowOff>
    </xdr:from>
    <xdr:ext cx="10276417" cy="295850"/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251E6394-017A-44EB-9736-C70BE90A4134}"/>
            </a:ext>
          </a:extLst>
        </xdr:cNvPr>
        <xdr:cNvSpPr/>
      </xdr:nvSpPr>
      <xdr:spPr>
        <a:xfrm>
          <a:off x="2603500" y="719666"/>
          <a:ext cx="10276417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300" b="1" cap="none" spc="0">
              <a:ln/>
              <a:solidFill>
                <a:sysClr val="windowText" lastClr="000000"/>
              </a:solidFill>
              <a:effectLst/>
            </a:rPr>
            <a:t>Fecha de corte SNIES   30 de junio de 2018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675993</xdr:colOff>
      <xdr:row>5</xdr:row>
      <xdr:rowOff>0</xdr:rowOff>
    </xdr:from>
    <xdr:ext cx="6020174" cy="295850"/>
    <xdr:sp macro="" textlink="">
      <xdr:nvSpPr>
        <xdr:cNvPr id="5" name="Rectángulo 15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675993" y="1971675"/>
          <a:ext cx="6020174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TABLA 12. MATRICULADOS EN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POSTGRADO POR NIVEL EDUCATIVO</a:t>
          </a:r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2008-2018</a:t>
          </a:r>
        </a:p>
      </xdr:txBody>
    </xdr:sp>
    <xdr:clientData/>
  </xdr:oneCellAnchor>
  <xdr:oneCellAnchor>
    <xdr:from>
      <xdr:col>1</xdr:col>
      <xdr:colOff>36898</xdr:colOff>
      <xdr:row>14</xdr:row>
      <xdr:rowOff>28575</xdr:rowOff>
    </xdr:from>
    <xdr:ext cx="7276672" cy="295850"/>
    <xdr:sp macro="" textlink="">
      <xdr:nvSpPr>
        <xdr:cNvPr id="6" name="Rectángulo 16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51273" y="3467100"/>
          <a:ext cx="7276672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GRÁFICO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12. </a:t>
          </a:r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ESTUDIANTES MATRICULADOS EN POSTGRADO POR NIVEL EDUCATIVO 2013-2018</a:t>
          </a:r>
        </a:p>
      </xdr:txBody>
    </xdr:sp>
    <xdr:clientData/>
  </xdr:oneCellAnchor>
  <xdr:oneCellAnchor>
    <xdr:from>
      <xdr:col>1</xdr:col>
      <xdr:colOff>9525</xdr:colOff>
      <xdr:row>2</xdr:row>
      <xdr:rowOff>19050</xdr:rowOff>
    </xdr:from>
    <xdr:ext cx="14277976" cy="323850"/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>
          <a:off x="723900" y="342900"/>
          <a:ext cx="14277976" cy="323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rgbClr val="AD3333"/>
              </a:solidFill>
              <a:effectLst/>
            </a:rPr>
            <a:t>Matriculados</a:t>
          </a:r>
          <a:r>
            <a:rPr lang="es-ES" sz="1800" b="1" cap="none" spc="0" baseline="0">
              <a:ln/>
              <a:solidFill>
                <a:srgbClr val="AD3333"/>
              </a:solidFill>
              <a:effectLst/>
            </a:rPr>
            <a:t> Posgrados</a:t>
          </a:r>
          <a:endParaRPr lang="es-ES" sz="1800" b="1" cap="none" spc="0">
            <a:ln/>
            <a:solidFill>
              <a:srgbClr val="AD3333"/>
            </a:solidFill>
            <a:effectLst/>
          </a:endParaRPr>
        </a:p>
      </xdr:txBody>
    </xdr:sp>
    <xdr:clientData/>
  </xdr:oneCellAnchor>
  <xdr:twoCellAnchor>
    <xdr:from>
      <xdr:col>1</xdr:col>
      <xdr:colOff>14287</xdr:colOff>
      <xdr:row>60</xdr:row>
      <xdr:rowOff>9525</xdr:rowOff>
    </xdr:from>
    <xdr:to>
      <xdr:col>20</xdr:col>
      <xdr:colOff>9525</xdr:colOff>
      <xdr:row>77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17</xdr:row>
      <xdr:rowOff>38100</xdr:rowOff>
    </xdr:from>
    <xdr:to>
      <xdr:col>23</xdr:col>
      <xdr:colOff>552450</xdr:colOff>
      <xdr:row>38</xdr:row>
      <xdr:rowOff>42862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238125</xdr:colOff>
      <xdr:row>2</xdr:row>
      <xdr:rowOff>47625</xdr:rowOff>
    </xdr:from>
    <xdr:to>
      <xdr:col>22</xdr:col>
      <xdr:colOff>561975</xdr:colOff>
      <xdr:row>4</xdr:row>
      <xdr:rowOff>28575</xdr:rowOff>
    </xdr:to>
    <xdr:sp macro="" textlink="">
      <xdr:nvSpPr>
        <xdr:cNvPr id="9" name="Redondear rectángulo de esquina diagonal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13477875" y="371475"/>
          <a:ext cx="904875" cy="304800"/>
        </a:xfrm>
        <a:prstGeom prst="round2DiagRect">
          <a:avLst>
            <a:gd name="adj1" fmla="val 16667"/>
            <a:gd name="adj2" fmla="val 32292"/>
          </a:avLst>
        </a:prstGeom>
        <a:solidFill>
          <a:srgbClr val="728767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 cap="none" spc="50">
              <a:ln w="0"/>
              <a:solidFill>
                <a:schemeClr val="bg1"/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a:rPr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9523</xdr:colOff>
      <xdr:row>29</xdr:row>
      <xdr:rowOff>19049</xdr:rowOff>
    </xdr:from>
    <xdr:to>
      <xdr:col>24</xdr:col>
      <xdr:colOff>38100</xdr:colOff>
      <xdr:row>51</xdr:row>
      <xdr:rowOff>85724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684868</xdr:colOff>
      <xdr:row>8</xdr:row>
      <xdr:rowOff>19050</xdr:rowOff>
    </xdr:from>
    <xdr:ext cx="7324954" cy="295850"/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684868" y="1962150"/>
          <a:ext cx="7324954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TABLA 13. ESTUDIANTES MATRICULADOS MODALIDAD PREGRADO POR FACULTADES 2008-2016</a:t>
          </a:r>
        </a:p>
      </xdr:txBody>
    </xdr:sp>
    <xdr:clientData/>
  </xdr:oneCellAnchor>
  <xdr:oneCellAnchor>
    <xdr:from>
      <xdr:col>1</xdr:col>
      <xdr:colOff>32278</xdr:colOff>
      <xdr:row>25</xdr:row>
      <xdr:rowOff>16669</xdr:rowOff>
    </xdr:from>
    <xdr:ext cx="7512378" cy="295850"/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746653" y="4645819"/>
          <a:ext cx="7512378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GRÁFICO 13. ESTUDIANTES MATRICULADOS MODALIDAD PREGRADO POR FACULTADES 2016-2018</a:t>
          </a:r>
        </a:p>
      </xdr:txBody>
    </xdr:sp>
    <xdr:clientData/>
  </xdr:oneCellAnchor>
  <xdr:oneCellAnchor>
    <xdr:from>
      <xdr:col>1</xdr:col>
      <xdr:colOff>41865</xdr:colOff>
      <xdr:row>54</xdr:row>
      <xdr:rowOff>19050</xdr:rowOff>
    </xdr:from>
    <xdr:ext cx="8271175" cy="295850"/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756240" y="9277350"/>
          <a:ext cx="8271175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TABLA 14. ESTUDIANTES MATRICULADOS MODALIDAD PREGRADO PRESENCIAL POR FACULTADES 2008-2016</a:t>
          </a:r>
        </a:p>
      </xdr:txBody>
    </xdr:sp>
    <xdr:clientData/>
  </xdr:oneCellAnchor>
  <xdr:oneCellAnchor>
    <xdr:from>
      <xdr:col>1</xdr:col>
      <xdr:colOff>13228</xdr:colOff>
      <xdr:row>71</xdr:row>
      <xdr:rowOff>28575</xdr:rowOff>
    </xdr:from>
    <xdr:ext cx="8458598" cy="295850"/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727603" y="12201525"/>
          <a:ext cx="8458598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GRÁFICO 14. ESTUDIANTES MATRICULADOS MODALIDAD PREGRADO PRESENCIAL POR FACULTADES 2016-2018</a:t>
          </a:r>
        </a:p>
      </xdr:txBody>
    </xdr:sp>
    <xdr:clientData/>
  </xdr:oneCellAnchor>
  <xdr:oneCellAnchor>
    <xdr:from>
      <xdr:col>1</xdr:col>
      <xdr:colOff>16582</xdr:colOff>
      <xdr:row>104</xdr:row>
      <xdr:rowOff>19050</xdr:rowOff>
    </xdr:from>
    <xdr:ext cx="8182113" cy="295850"/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730957" y="17849850"/>
          <a:ext cx="8182113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TABLA 15. ESTUDIANTES MATRICULADOS MODALIDAD PREGRADO DISTANCIA POR FACULTADES 2008-2015</a:t>
          </a:r>
        </a:p>
      </xdr:txBody>
    </xdr:sp>
    <xdr:clientData/>
  </xdr:oneCellAnchor>
  <xdr:twoCellAnchor>
    <xdr:from>
      <xdr:col>0</xdr:col>
      <xdr:colOff>714374</xdr:colOff>
      <xdr:row>75</xdr:row>
      <xdr:rowOff>9524</xdr:rowOff>
    </xdr:from>
    <xdr:to>
      <xdr:col>23</xdr:col>
      <xdr:colOff>523875</xdr:colOff>
      <xdr:row>101</xdr:row>
      <xdr:rowOff>171449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9525</xdr:colOff>
      <xdr:row>117</xdr:row>
      <xdr:rowOff>28575</xdr:rowOff>
    </xdr:from>
    <xdr:ext cx="8367675" cy="295850"/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/>
      </xdr:nvSpPr>
      <xdr:spPr>
        <a:xfrm>
          <a:off x="723900" y="20088225"/>
          <a:ext cx="8367675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GRÁFICO 15. ESTUDIANTES MATRICULADOS MODALIDAD PREGRADO DISTANCIA POR FACULTADES 2016-2018</a:t>
          </a:r>
        </a:p>
      </xdr:txBody>
    </xdr:sp>
    <xdr:clientData/>
  </xdr:oneCellAnchor>
  <xdr:oneCellAnchor>
    <xdr:from>
      <xdr:col>0</xdr:col>
      <xdr:colOff>714374</xdr:colOff>
      <xdr:row>2</xdr:row>
      <xdr:rowOff>38100</xdr:rowOff>
    </xdr:from>
    <xdr:ext cx="14944725" cy="323850"/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/>
      </xdr:nvSpPr>
      <xdr:spPr>
        <a:xfrm>
          <a:off x="714374" y="361950"/>
          <a:ext cx="14944725" cy="323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rgbClr val="AD3333"/>
              </a:solidFill>
              <a:effectLst/>
            </a:rPr>
            <a:t>Matriculados Pregrado </a:t>
          </a:r>
          <a:r>
            <a:rPr lang="es-ES" sz="1800" b="1" cap="none" spc="0" baseline="0">
              <a:ln/>
              <a:solidFill>
                <a:srgbClr val="AD3333"/>
              </a:solidFill>
              <a:effectLst/>
            </a:rPr>
            <a:t>por Facultad</a:t>
          </a:r>
          <a:endParaRPr lang="es-ES" sz="1800" b="1" cap="none" spc="0">
            <a:ln/>
            <a:solidFill>
              <a:srgbClr val="AD3333"/>
            </a:solidFill>
            <a:effectLst/>
          </a:endParaRPr>
        </a:p>
      </xdr:txBody>
    </xdr:sp>
    <xdr:clientData/>
  </xdr:oneCellAnchor>
  <xdr:twoCellAnchor>
    <xdr:from>
      <xdr:col>21</xdr:col>
      <xdr:colOff>304800</xdr:colOff>
      <xdr:row>2</xdr:row>
      <xdr:rowOff>19050</xdr:rowOff>
    </xdr:from>
    <xdr:to>
      <xdr:col>22</xdr:col>
      <xdr:colOff>466725</xdr:colOff>
      <xdr:row>4</xdr:row>
      <xdr:rowOff>0</xdr:rowOff>
    </xdr:to>
    <xdr:sp macro="" textlink="">
      <xdr:nvSpPr>
        <xdr:cNvPr id="15" name="Redondear rectángulo de esquina diagonal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14220825" y="361950"/>
          <a:ext cx="742950" cy="323850"/>
        </a:xfrm>
        <a:prstGeom prst="round2DiagRect">
          <a:avLst>
            <a:gd name="adj1" fmla="val 16667"/>
            <a:gd name="adj2" fmla="val 32292"/>
          </a:avLst>
        </a:prstGeom>
        <a:solidFill>
          <a:srgbClr val="728767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 cap="none" spc="50">
              <a:ln w="0"/>
              <a:solidFill>
                <a:schemeClr val="bg1"/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a:rPr>
            <a:t>INICIO</a:t>
          </a:r>
        </a:p>
      </xdr:txBody>
    </xdr:sp>
    <xdr:clientData/>
  </xdr:twoCellAnchor>
  <xdr:twoCellAnchor>
    <xdr:from>
      <xdr:col>2</xdr:col>
      <xdr:colOff>0</xdr:colOff>
      <xdr:row>122</xdr:row>
      <xdr:rowOff>0</xdr:rowOff>
    </xdr:from>
    <xdr:to>
      <xdr:col>22</xdr:col>
      <xdr:colOff>57150</xdr:colOff>
      <xdr:row>147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0.39293</cdr:x>
      <cdr:y>0.03951</cdr:y>
    </cdr:from>
    <cdr:to>
      <cdr:x>0.60497</cdr:x>
      <cdr:y>0.11937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883392" y="151662"/>
          <a:ext cx="3174939" cy="306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300" b="1">
              <a:solidFill>
                <a:schemeClr val="tx1">
                  <a:lumMod val="75000"/>
                  <a:lumOff val="25000"/>
                </a:schemeClr>
              </a:solidFill>
            </a:rPr>
            <a:t>MATRICULADOS POR FACULTAD 2015-2018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0.32831</cdr:x>
      <cdr:y>0.09649</cdr:y>
    </cdr:from>
    <cdr:to>
      <cdr:x>0.67434</cdr:x>
      <cdr:y>0.17635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887740" y="445734"/>
          <a:ext cx="5151548" cy="3689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300" b="1">
              <a:solidFill>
                <a:schemeClr val="tx1">
                  <a:lumMod val="75000"/>
                  <a:lumOff val="25000"/>
                </a:schemeClr>
              </a:solidFill>
            </a:rPr>
            <a:t>MATRICULADOS METODOLOGÍA PRESENCIAL POR FACULTAD 2016-2018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0.28091</cdr:x>
      <cdr:y>0.05967</cdr:y>
    </cdr:from>
    <cdr:to>
      <cdr:x>0.72067</cdr:x>
      <cdr:y>0.13953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534529" y="256918"/>
          <a:ext cx="5533271" cy="3438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300" b="1">
              <a:solidFill>
                <a:schemeClr val="tx1">
                  <a:lumMod val="75000"/>
                  <a:lumOff val="25000"/>
                </a:schemeClr>
              </a:solidFill>
            </a:rPr>
            <a:t>MATRICULADOS METODOLOGÍA PRESENCIAL POR FACULTAD 2013-2018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180975</xdr:rowOff>
        </xdr:from>
        <xdr:to>
          <xdr:col>2</xdr:col>
          <xdr:colOff>171450</xdr:colOff>
          <xdr:row>10</xdr:row>
          <xdr:rowOff>0</xdr:rowOff>
        </xdr:to>
        <xdr:sp macro="" textlink="">
          <xdr:nvSpPr>
            <xdr:cNvPr id="62465" name="Drop Down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8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761998</xdr:colOff>
      <xdr:row>11</xdr:row>
      <xdr:rowOff>161925</xdr:rowOff>
    </xdr:from>
    <xdr:to>
      <xdr:col>23</xdr:col>
      <xdr:colOff>552449</xdr:colOff>
      <xdr:row>24</xdr:row>
      <xdr:rowOff>171451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114300</xdr:colOff>
      <xdr:row>1</xdr:row>
      <xdr:rowOff>180975</xdr:rowOff>
    </xdr:from>
    <xdr:to>
      <xdr:col>23</xdr:col>
      <xdr:colOff>0</xdr:colOff>
      <xdr:row>3</xdr:row>
      <xdr:rowOff>28575</xdr:rowOff>
    </xdr:to>
    <xdr:sp macro="" textlink="">
      <xdr:nvSpPr>
        <xdr:cNvPr id="6" name="Redondear rectángulo de esquina diagonal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12763500" y="371475"/>
          <a:ext cx="1047750" cy="228600"/>
        </a:xfrm>
        <a:prstGeom prst="round2DiagRect">
          <a:avLst>
            <a:gd name="adj1" fmla="val 16667"/>
            <a:gd name="adj2" fmla="val 13542"/>
          </a:avLst>
        </a:prstGeom>
        <a:solidFill>
          <a:srgbClr val="728767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 cap="none" spc="50">
              <a:ln w="0"/>
              <a:solidFill>
                <a:schemeClr val="bg1"/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a:rPr>
            <a:t>INICIO</a:t>
          </a:r>
        </a:p>
      </xdr:txBody>
    </xdr:sp>
    <xdr:clientData/>
  </xdr:twoCellAnchor>
  <xdr:oneCellAnchor>
    <xdr:from>
      <xdr:col>1</xdr:col>
      <xdr:colOff>38099</xdr:colOff>
      <xdr:row>2</xdr:row>
      <xdr:rowOff>114300</xdr:rowOff>
    </xdr:from>
    <xdr:ext cx="12896851" cy="374141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800099" y="495300"/>
          <a:ext cx="12896851" cy="374141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rgbClr val="AD3333"/>
              </a:solidFill>
              <a:effectLst/>
            </a:rPr>
            <a:t>Matriculados por Estrato</a:t>
          </a:r>
        </a:p>
      </xdr:txBody>
    </xdr:sp>
    <xdr:clientData/>
  </xdr:oneCellAnchor>
  <xdr:oneCellAnchor>
    <xdr:from>
      <xdr:col>1</xdr:col>
      <xdr:colOff>28726</xdr:colOff>
      <xdr:row>6</xdr:row>
      <xdr:rowOff>38100</xdr:rowOff>
    </xdr:from>
    <xdr:ext cx="5353004" cy="295850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790726" y="1943100"/>
          <a:ext cx="5353004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l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GRÁFICO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16</a:t>
          </a:r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. MATRICULADOS PREGRADO POR ESTRATO 2013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 A </a:t>
          </a:r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2018</a:t>
          </a:r>
        </a:p>
      </xdr:txBody>
    </xdr:sp>
    <xdr:clientData/>
  </xdr:oneCellAnchor>
  <xdr:oneCellAnchor>
    <xdr:from>
      <xdr:col>1</xdr:col>
      <xdr:colOff>7565</xdr:colOff>
      <xdr:row>26</xdr:row>
      <xdr:rowOff>19050</xdr:rowOff>
    </xdr:from>
    <xdr:ext cx="7323863" cy="295850"/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769565" y="4981575"/>
          <a:ext cx="7323863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TABLA 16. HISTÓRICO DE ESTUDIANTES MATRICULADOS MODALIDAD PREGRADO POR ESTRATO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59715</xdr:colOff>
      <xdr:row>7</xdr:row>
      <xdr:rowOff>30957</xdr:rowOff>
    </xdr:from>
    <xdr:ext cx="7838814" cy="295850"/>
    <xdr:sp macro="" textlink="">
      <xdr:nvSpPr>
        <xdr:cNvPr id="5" name="Rectángulo 1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221640" y="2126457"/>
          <a:ext cx="7838814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TABLA 17. HISTÓRICO DE MATRICULADOS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POR PROGRAMA EN PREGRADO Y METODOLOGÍA</a:t>
          </a:r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2008-2018</a:t>
          </a:r>
        </a:p>
      </xdr:txBody>
    </xdr:sp>
    <xdr:clientData/>
  </xdr:oneCellAnchor>
  <xdr:oneCellAnchor>
    <xdr:from>
      <xdr:col>0</xdr:col>
      <xdr:colOff>161924</xdr:colOff>
      <xdr:row>2</xdr:row>
      <xdr:rowOff>38100</xdr:rowOff>
    </xdr:from>
    <xdr:ext cx="15668626" cy="323850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161924" y="419100"/>
          <a:ext cx="15668626" cy="323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rgbClr val="AD3333"/>
              </a:solidFill>
              <a:effectLst/>
            </a:rPr>
            <a:t>Matriculados Pregrado </a:t>
          </a:r>
          <a:r>
            <a:rPr lang="es-ES" sz="1800" b="1" cap="none" spc="0" baseline="0">
              <a:ln/>
              <a:solidFill>
                <a:srgbClr val="AD3333"/>
              </a:solidFill>
              <a:effectLst/>
            </a:rPr>
            <a:t>por Programa</a:t>
          </a:r>
          <a:endParaRPr lang="es-ES" sz="1800" b="1" cap="none" spc="0">
            <a:ln/>
            <a:solidFill>
              <a:srgbClr val="AD3333"/>
            </a:solidFill>
            <a:effectLst/>
          </a:endParaRPr>
        </a:p>
      </xdr:txBody>
    </xdr:sp>
    <xdr:clientData/>
  </xdr:oneCellAnchor>
  <xdr:twoCellAnchor>
    <xdr:from>
      <xdr:col>20</xdr:col>
      <xdr:colOff>485775</xdr:colOff>
      <xdr:row>2</xdr:row>
      <xdr:rowOff>57150</xdr:rowOff>
    </xdr:from>
    <xdr:to>
      <xdr:col>22</xdr:col>
      <xdr:colOff>514350</xdr:colOff>
      <xdr:row>4</xdr:row>
      <xdr:rowOff>19051</xdr:rowOff>
    </xdr:to>
    <xdr:sp macro="" textlink="">
      <xdr:nvSpPr>
        <xdr:cNvPr id="8" name="Redondear rectángulo de esquina diagonal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13992225" y="438150"/>
          <a:ext cx="1190625" cy="342901"/>
        </a:xfrm>
        <a:prstGeom prst="round2DiagRect">
          <a:avLst>
            <a:gd name="adj1" fmla="val 16667"/>
            <a:gd name="adj2" fmla="val 0"/>
          </a:avLst>
        </a:prstGeom>
        <a:solidFill>
          <a:srgbClr val="728767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 cap="none" spc="50">
              <a:ln w="0"/>
              <a:solidFill>
                <a:schemeClr val="bg1"/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a:rPr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2</xdr:row>
      <xdr:rowOff>0</xdr:rowOff>
    </xdr:from>
    <xdr:ext cx="8201024" cy="374141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714376" y="381000"/>
          <a:ext cx="8201024" cy="374141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rgbClr val="AD3333"/>
              </a:solidFill>
              <a:effectLst/>
            </a:rPr>
            <a:t>Matriculados por Edad</a:t>
          </a:r>
        </a:p>
      </xdr:txBody>
    </xdr:sp>
    <xdr:clientData/>
  </xdr:oneCellAnchor>
  <xdr:oneCellAnchor>
    <xdr:from>
      <xdr:col>1</xdr:col>
      <xdr:colOff>0</xdr:colOff>
      <xdr:row>7</xdr:row>
      <xdr:rowOff>28575</xdr:rowOff>
    </xdr:from>
    <xdr:ext cx="4603376" cy="295850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714375" y="1362075"/>
          <a:ext cx="4603376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l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GRÁFICO 17. 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MATRICUALDOS POR RANGO DE EDAD 2018-1</a:t>
          </a:r>
          <a:endParaRPr lang="es-ES" sz="1300" b="1" cap="none" spc="50">
            <a:ln w="0"/>
            <a:solidFill>
              <a:schemeClr val="tx1">
                <a:lumMod val="65000"/>
                <a:lumOff val="35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twoCellAnchor>
    <xdr:from>
      <xdr:col>1</xdr:col>
      <xdr:colOff>76199</xdr:colOff>
      <xdr:row>8</xdr:row>
      <xdr:rowOff>180975</xdr:rowOff>
    </xdr:from>
    <xdr:to>
      <xdr:col>15</xdr:col>
      <xdr:colOff>19050</xdr:colOff>
      <xdr:row>34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333375</xdr:colOff>
      <xdr:row>2</xdr:row>
      <xdr:rowOff>28575</xdr:rowOff>
    </xdr:from>
    <xdr:to>
      <xdr:col>15</xdr:col>
      <xdr:colOff>390525</xdr:colOff>
      <xdr:row>3</xdr:row>
      <xdr:rowOff>142875</xdr:rowOff>
    </xdr:to>
    <xdr:sp macro="" textlink="">
      <xdr:nvSpPr>
        <xdr:cNvPr id="15" name="Redondear rectángulo de esquina diagonal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8210550" y="409575"/>
          <a:ext cx="1085850" cy="304800"/>
        </a:xfrm>
        <a:prstGeom prst="round2DiagRect">
          <a:avLst>
            <a:gd name="adj1" fmla="val 16667"/>
            <a:gd name="adj2" fmla="val 32292"/>
          </a:avLst>
        </a:prstGeom>
        <a:solidFill>
          <a:srgbClr val="728767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 cap="none" spc="50">
              <a:ln w="0"/>
              <a:solidFill>
                <a:schemeClr val="bg1"/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a:rPr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16737</xdr:colOff>
      <xdr:row>49</xdr:row>
      <xdr:rowOff>165101</xdr:rowOff>
    </xdr:from>
    <xdr:ext cx="4924553" cy="280205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868214" y="10685896"/>
          <a:ext cx="4924553" cy="280205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TABLA 18.</a:t>
          </a:r>
          <a:r>
            <a:rPr lang="es-ES" sz="12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</a:t>
          </a:r>
          <a:r>
            <a:rPr lang="es-ES" sz="12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ESTUDIANTES MATRICULADOS POR PROCEDENCIA 2018-1</a:t>
          </a:r>
        </a:p>
      </xdr:txBody>
    </xdr:sp>
    <xdr:clientData/>
  </xdr:oneCellAnchor>
  <xdr:oneCellAnchor>
    <xdr:from>
      <xdr:col>1</xdr:col>
      <xdr:colOff>0</xdr:colOff>
      <xdr:row>2</xdr:row>
      <xdr:rowOff>28575</xdr:rowOff>
    </xdr:from>
    <xdr:ext cx="9534526" cy="374141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857250" y="409575"/>
          <a:ext cx="9534526" cy="374141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rgbClr val="AD3333"/>
              </a:solidFill>
              <a:effectLst/>
            </a:rPr>
            <a:t>Matriculados</a:t>
          </a:r>
          <a:r>
            <a:rPr lang="es-ES" sz="1800" b="1" cap="none" spc="0" baseline="0">
              <a:ln/>
              <a:solidFill>
                <a:srgbClr val="AD3333"/>
              </a:solidFill>
              <a:effectLst/>
            </a:rPr>
            <a:t> por Procedencia 2018-1</a:t>
          </a:r>
          <a:endParaRPr lang="es-ES" sz="1800" b="1" cap="none" spc="0">
            <a:ln/>
            <a:solidFill>
              <a:srgbClr val="AD3333"/>
            </a:solidFill>
            <a:effectLst/>
          </a:endParaRPr>
        </a:p>
      </xdr:txBody>
    </xdr:sp>
    <xdr:clientData/>
  </xdr:oneCellAnchor>
  <xdr:twoCellAnchor>
    <xdr:from>
      <xdr:col>1</xdr:col>
      <xdr:colOff>28863</xdr:colOff>
      <xdr:row>9</xdr:row>
      <xdr:rowOff>28574</xdr:rowOff>
    </xdr:from>
    <xdr:to>
      <xdr:col>9</xdr:col>
      <xdr:colOff>277379</xdr:colOff>
      <xdr:row>49</xdr:row>
      <xdr:rowOff>32902</xdr:rowOff>
    </xdr:to>
    <mc:AlternateContent xmlns:mc="http://schemas.openxmlformats.org/markup-compatibility/2006">
      <mc:Choice xmlns="" xmlns:cx4="http://schemas.microsoft.com/office/drawing/2016/5/10/chartex" Requires="cx4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B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" name="Rectángulo 1"/>
            <xdr:cNvSpPr>
              <a:spLocks noTextEdit="1"/>
            </xdr:cNvSpPr>
          </xdr:nvSpPr>
          <xdr:spPr>
            <a:xfrm>
              <a:off x="886113" y="2000249"/>
              <a:ext cx="7497041" cy="83672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114301</xdr:colOff>
      <xdr:row>9</xdr:row>
      <xdr:rowOff>21070</xdr:rowOff>
    </xdr:from>
    <xdr:to>
      <xdr:col>9</xdr:col>
      <xdr:colOff>370437</xdr:colOff>
      <xdr:row>49</xdr:row>
      <xdr:rowOff>25573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1" y="1992745"/>
          <a:ext cx="7504661" cy="8367453"/>
        </a:xfrm>
        <a:prstGeom prst="rect">
          <a:avLst/>
        </a:prstGeom>
      </xdr:spPr>
    </xdr:pic>
    <xdr:clientData/>
  </xdr:twoCellAnchor>
  <xdr:oneCellAnchor>
    <xdr:from>
      <xdr:col>1</xdr:col>
      <xdr:colOff>69292</xdr:colOff>
      <xdr:row>7</xdr:row>
      <xdr:rowOff>21070</xdr:rowOff>
    </xdr:from>
    <xdr:ext cx="5057283" cy="280205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926542" y="1354570"/>
          <a:ext cx="5057283" cy="280205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2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GRÁFICO 18.</a:t>
          </a:r>
          <a:r>
            <a:rPr lang="es-ES" sz="12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</a:t>
          </a:r>
          <a:r>
            <a:rPr lang="es-ES" sz="12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ESTUDIANTES MATRICULADOS POR PROCEDENCIA 2018-1</a:t>
          </a:r>
        </a:p>
      </xdr:txBody>
    </xdr:sp>
    <xdr:clientData/>
  </xdr:oneCellAnchor>
  <xdr:twoCellAnchor>
    <xdr:from>
      <xdr:col>10</xdr:col>
      <xdr:colOff>447675</xdr:colOff>
      <xdr:row>2</xdr:row>
      <xdr:rowOff>9525</xdr:rowOff>
    </xdr:from>
    <xdr:to>
      <xdr:col>12</xdr:col>
      <xdr:colOff>9525</xdr:colOff>
      <xdr:row>3</xdr:row>
      <xdr:rowOff>123825</xdr:rowOff>
    </xdr:to>
    <xdr:sp macro="" textlink="">
      <xdr:nvSpPr>
        <xdr:cNvPr id="7" name="Redondear rectángulo de esquina diagonal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9315450" y="390525"/>
          <a:ext cx="1085850" cy="304800"/>
        </a:xfrm>
        <a:prstGeom prst="round2DiagRect">
          <a:avLst>
            <a:gd name="adj1" fmla="val 16667"/>
            <a:gd name="adj2" fmla="val 32292"/>
          </a:avLst>
        </a:prstGeom>
        <a:solidFill>
          <a:srgbClr val="728767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 cap="none" spc="50">
              <a:ln w="0"/>
              <a:solidFill>
                <a:schemeClr val="bg1"/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a:rPr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702397</xdr:colOff>
      <xdr:row>6</xdr:row>
      <xdr:rowOff>95250</xdr:rowOff>
    </xdr:from>
    <xdr:ext cx="6496137" cy="295850"/>
    <xdr:sp macro="" textlink="">
      <xdr:nvSpPr>
        <xdr:cNvPr id="4" name="Rectángulo 15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02397" y="2000250"/>
          <a:ext cx="6496137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TABLA 19. ESTUDIANTES MATRICULADOS EN DISTANCIA 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POR PROGRAMA </a:t>
          </a:r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2008-2018</a:t>
          </a:r>
        </a:p>
      </xdr:txBody>
    </xdr:sp>
    <xdr:clientData/>
  </xdr:oneCellAnchor>
  <xdr:oneCellAnchor>
    <xdr:from>
      <xdr:col>1</xdr:col>
      <xdr:colOff>19050</xdr:colOff>
      <xdr:row>1</xdr:row>
      <xdr:rowOff>187326</xdr:rowOff>
    </xdr:from>
    <xdr:ext cx="15527866" cy="374141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38717" y="377826"/>
          <a:ext cx="15527866" cy="374141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rgbClr val="AD3333"/>
              </a:solidFill>
              <a:effectLst/>
            </a:rPr>
            <a:t>Matriculados por</a:t>
          </a:r>
          <a:r>
            <a:rPr lang="es-ES" sz="1800" b="1" cap="none" spc="0" baseline="0">
              <a:ln/>
              <a:solidFill>
                <a:srgbClr val="AD3333"/>
              </a:solidFill>
              <a:effectLst/>
            </a:rPr>
            <a:t> Cread y Programa</a:t>
          </a:r>
          <a:endParaRPr lang="es-ES" sz="1800" b="1" cap="none" spc="0">
            <a:ln/>
            <a:solidFill>
              <a:srgbClr val="AD3333"/>
            </a:solidFill>
            <a:effectLst/>
          </a:endParaRPr>
        </a:p>
      </xdr:txBody>
    </xdr:sp>
    <xdr:clientData/>
  </xdr:oneCellAnchor>
  <xdr:oneCellAnchor>
    <xdr:from>
      <xdr:col>1</xdr:col>
      <xdr:colOff>49539</xdr:colOff>
      <xdr:row>23</xdr:row>
      <xdr:rowOff>180975</xdr:rowOff>
    </xdr:from>
    <xdr:ext cx="6073715" cy="295850"/>
    <xdr:sp macro="" textlink="">
      <xdr:nvSpPr>
        <xdr:cNvPr id="9" name="Rectángulo 15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63914" y="6086475"/>
          <a:ext cx="6073715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TABLA 20. ESTUDIANTES MATRICULADOS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POR CREAD Y PROGRAMA </a:t>
          </a:r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2008-2018</a:t>
          </a:r>
        </a:p>
      </xdr:txBody>
    </xdr:sp>
    <xdr:clientData/>
  </xdr:oneCellAnchor>
  <xdr:twoCellAnchor>
    <xdr:from>
      <xdr:col>20</xdr:col>
      <xdr:colOff>552449</xdr:colOff>
      <xdr:row>2</xdr:row>
      <xdr:rowOff>30692</xdr:rowOff>
    </xdr:from>
    <xdr:to>
      <xdr:col>22</xdr:col>
      <xdr:colOff>577849</xdr:colOff>
      <xdr:row>3</xdr:row>
      <xdr:rowOff>183093</xdr:rowOff>
    </xdr:to>
    <xdr:sp macro="" textlink="">
      <xdr:nvSpPr>
        <xdr:cNvPr id="5" name="Redondear rectángulo de esquina diagona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14439899" y="411692"/>
          <a:ext cx="1187450" cy="342901"/>
        </a:xfrm>
        <a:prstGeom prst="round2DiagRect">
          <a:avLst>
            <a:gd name="adj1" fmla="val 16667"/>
            <a:gd name="adj2" fmla="val 0"/>
          </a:avLst>
        </a:prstGeom>
        <a:solidFill>
          <a:srgbClr val="728767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 cap="none" spc="50">
              <a:ln w="0"/>
              <a:solidFill>
                <a:schemeClr val="bg1"/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a:rPr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723900</xdr:colOff>
      <xdr:row>1</xdr:row>
      <xdr:rowOff>0</xdr:rowOff>
    </xdr:from>
    <xdr:ext cx="0" cy="8001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" y="11430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616323</xdr:colOff>
      <xdr:row>2</xdr:row>
      <xdr:rowOff>20731</xdr:rowOff>
    </xdr:from>
    <xdr:ext cx="15329647" cy="374141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16323" y="344581"/>
          <a:ext cx="15329647" cy="374141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rgbClr val="AD3333"/>
              </a:solidFill>
              <a:effectLst/>
            </a:rPr>
            <a:t>Variables</a:t>
          </a:r>
          <a:r>
            <a:rPr lang="es-ES" sz="1800" b="1" cap="none" spc="0" baseline="0">
              <a:ln/>
              <a:solidFill>
                <a:srgbClr val="AD3333"/>
              </a:solidFill>
              <a:effectLst/>
            </a:rPr>
            <a:t> Académicas Institucionales - Información Poblacional</a:t>
          </a:r>
          <a:endParaRPr lang="es-ES" sz="1800" b="1" cap="none" spc="0">
            <a:ln/>
            <a:solidFill>
              <a:srgbClr val="AD3333"/>
            </a:solidFill>
            <a:effectLst/>
          </a:endParaRPr>
        </a:p>
      </xdr:txBody>
    </xdr:sp>
    <xdr:clientData/>
  </xdr:oneCellAnchor>
  <xdr:oneCellAnchor>
    <xdr:from>
      <xdr:col>1</xdr:col>
      <xdr:colOff>37008</xdr:colOff>
      <xdr:row>32</xdr:row>
      <xdr:rowOff>21852</xdr:rowOff>
    </xdr:from>
    <xdr:ext cx="4861844" cy="295850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60908" y="6041652"/>
          <a:ext cx="4861844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TABLA 1. RESUMEN DE VARIABLES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PRINCIPALES 2008 - 2018 </a:t>
          </a:r>
          <a:endParaRPr lang="es-ES" sz="1300" b="1" cap="none" spc="50">
            <a:ln w="0"/>
            <a:solidFill>
              <a:schemeClr val="tx1">
                <a:lumMod val="65000"/>
                <a:lumOff val="35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oneCellAnchor>
    <xdr:from>
      <xdr:col>1</xdr:col>
      <xdr:colOff>169734</xdr:colOff>
      <xdr:row>86</xdr:row>
      <xdr:rowOff>121023</xdr:rowOff>
    </xdr:from>
    <xdr:ext cx="6024149" cy="295850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86910" y="14386111"/>
          <a:ext cx="6024149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GRAFICO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3</a:t>
          </a:r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. EVOLUCIÓN DE PROCESO DE ADMISIÓN EN PREGRADO 2013 - 2018</a:t>
          </a:r>
        </a:p>
      </xdr:txBody>
    </xdr:sp>
    <xdr:clientData/>
  </xdr:oneCellAnchor>
  <xdr:twoCellAnchor>
    <xdr:from>
      <xdr:col>0</xdr:col>
      <xdr:colOff>716894</xdr:colOff>
      <xdr:row>89</xdr:row>
      <xdr:rowOff>180975</xdr:rowOff>
    </xdr:from>
    <xdr:to>
      <xdr:col>23</xdr:col>
      <xdr:colOff>504265</xdr:colOff>
      <xdr:row>110</xdr:row>
      <xdr:rowOff>23533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180975</xdr:rowOff>
        </xdr:from>
        <xdr:to>
          <xdr:col>1</xdr:col>
          <xdr:colOff>2943225</xdr:colOff>
          <xdr:row>8</xdr:row>
          <xdr:rowOff>219075</xdr:rowOff>
        </xdr:to>
        <xdr:sp macro="" textlink="">
          <xdr:nvSpPr>
            <xdr:cNvPr id="37889" name="Drop Down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1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32102</xdr:colOff>
      <xdr:row>11</xdr:row>
      <xdr:rowOff>3360</xdr:rowOff>
    </xdr:from>
    <xdr:ext cx="4779578" cy="295850"/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56002" y="2022660"/>
          <a:ext cx="4779578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GRAFICO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1</a:t>
          </a:r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. VARIABLES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ACADÉMICAS </a:t>
          </a:r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PRINCIPALES 2013-2018</a:t>
          </a:r>
        </a:p>
      </xdr:txBody>
    </xdr:sp>
    <xdr:clientData/>
  </xdr:oneCellAnchor>
  <xdr:twoCellAnchor>
    <xdr:from>
      <xdr:col>1</xdr:col>
      <xdr:colOff>4483</xdr:colOff>
      <xdr:row>13</xdr:row>
      <xdr:rowOff>177338</xdr:rowOff>
    </xdr:from>
    <xdr:to>
      <xdr:col>24</xdr:col>
      <xdr:colOff>56029</xdr:colOff>
      <xdr:row>26</xdr:row>
      <xdr:rowOff>145680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717173</xdr:colOff>
      <xdr:row>53</xdr:row>
      <xdr:rowOff>22412</xdr:rowOff>
    </xdr:from>
    <xdr:to>
      <xdr:col>24</xdr:col>
      <xdr:colOff>0</xdr:colOff>
      <xdr:row>64</xdr:row>
      <xdr:rowOff>212912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16426</xdr:colOff>
      <xdr:row>47</xdr:row>
      <xdr:rowOff>15128</xdr:rowOff>
    </xdr:from>
    <xdr:ext cx="4994381" cy="295850"/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740326" y="9178178"/>
          <a:ext cx="4994381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GRAFICO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2</a:t>
          </a:r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. INDICADORES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ACADÉMICOS </a:t>
          </a:r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PRINCIPALES 2013-2018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50</xdr:row>
          <xdr:rowOff>19050</xdr:rowOff>
        </xdr:from>
        <xdr:to>
          <xdr:col>1</xdr:col>
          <xdr:colOff>2924175</xdr:colOff>
          <xdr:row>51</xdr:row>
          <xdr:rowOff>9525</xdr:rowOff>
        </xdr:to>
        <xdr:sp macro="" textlink="">
          <xdr:nvSpPr>
            <xdr:cNvPr id="37891" name="Drop Down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1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60482</xdr:colOff>
      <xdr:row>73</xdr:row>
      <xdr:rowOff>156883</xdr:rowOff>
    </xdr:from>
    <xdr:ext cx="7230890" cy="295850"/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777658" y="11945471"/>
          <a:ext cx="7230890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TABLA 2. RESUMEN DE VARIABLES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DE RETENCIÓN ABSORCIÓN Y SELECTIVIDAD 2008-1_2016-1 </a:t>
          </a:r>
          <a:endParaRPr lang="es-ES" sz="1300" b="1" cap="none" spc="50">
            <a:ln w="0"/>
            <a:solidFill>
              <a:schemeClr val="tx1">
                <a:lumMod val="65000"/>
                <a:lumOff val="35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oneCellAnchor>
    <xdr:from>
      <xdr:col>0</xdr:col>
      <xdr:colOff>705969</xdr:colOff>
      <xdr:row>4</xdr:row>
      <xdr:rowOff>62193</xdr:rowOff>
    </xdr:from>
    <xdr:ext cx="15329647" cy="295850"/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705969" y="2381811"/>
          <a:ext cx="15329647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300" b="0" cap="none" spc="0">
              <a:ln/>
              <a:solidFill>
                <a:sysClr val="windowText" lastClr="000000"/>
              </a:solidFill>
              <a:effectLst/>
            </a:rPr>
            <a:t>Fecha de corte  30 de junio de 2018</a:t>
          </a:r>
        </a:p>
      </xdr:txBody>
    </xdr:sp>
    <xdr:clientData/>
  </xdr:oneCellAnchor>
  <xdr:twoCellAnchor>
    <xdr:from>
      <xdr:col>21</xdr:col>
      <xdr:colOff>542925</xdr:colOff>
      <xdr:row>2</xdr:row>
      <xdr:rowOff>9525</xdr:rowOff>
    </xdr:from>
    <xdr:to>
      <xdr:col>23</xdr:col>
      <xdr:colOff>571500</xdr:colOff>
      <xdr:row>4</xdr:row>
      <xdr:rowOff>28576</xdr:rowOff>
    </xdr:to>
    <xdr:sp macro="" textlink="">
      <xdr:nvSpPr>
        <xdr:cNvPr id="17" name="Redondear rectángulo de esquina diagonal 1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5297150" y="333375"/>
          <a:ext cx="1190625" cy="342901"/>
        </a:xfrm>
        <a:prstGeom prst="round2DiagRect">
          <a:avLst>
            <a:gd name="adj1" fmla="val 16667"/>
            <a:gd name="adj2" fmla="val 0"/>
          </a:avLst>
        </a:prstGeom>
        <a:solidFill>
          <a:srgbClr val="728767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 cap="none" spc="50">
              <a:ln w="0"/>
              <a:solidFill>
                <a:schemeClr val="bg1"/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a:rPr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691095</xdr:colOff>
      <xdr:row>6</xdr:row>
      <xdr:rowOff>33058</xdr:rowOff>
    </xdr:from>
    <xdr:ext cx="6015173" cy="295850"/>
    <xdr:sp macro="" textlink="">
      <xdr:nvSpPr>
        <xdr:cNvPr id="4" name="Rectángulo 1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691095" y="2128558"/>
          <a:ext cx="6015173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TABLA 21. ESTUDIANTES MATRICULADOS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POR UNIDAD OPERATIVA</a:t>
          </a:r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2008-2018</a:t>
          </a:r>
        </a:p>
      </xdr:txBody>
    </xdr:sp>
    <xdr:clientData/>
  </xdr:oneCellAnchor>
  <xdr:oneCellAnchor>
    <xdr:from>
      <xdr:col>1</xdr:col>
      <xdr:colOff>28575</xdr:colOff>
      <xdr:row>2</xdr:row>
      <xdr:rowOff>8964</xdr:rowOff>
    </xdr:from>
    <xdr:ext cx="14268450" cy="374141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/>
      </xdr:nvSpPr>
      <xdr:spPr>
        <a:xfrm>
          <a:off x="742950" y="389964"/>
          <a:ext cx="14268450" cy="374141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rgbClr val="AD3333"/>
              </a:solidFill>
              <a:effectLst/>
            </a:rPr>
            <a:t>Matriculados por Unidad</a:t>
          </a:r>
          <a:r>
            <a:rPr lang="es-ES" sz="1500" b="1" cap="none" spc="0" baseline="0">
              <a:ln/>
              <a:solidFill>
                <a:srgbClr val="AD3333"/>
              </a:solidFill>
              <a:effectLst/>
            </a:rPr>
            <a:t> </a:t>
          </a:r>
          <a:r>
            <a:rPr lang="es-ES" sz="1800" b="1" cap="none" spc="0" baseline="0">
              <a:ln/>
              <a:solidFill>
                <a:srgbClr val="AD3333"/>
              </a:solidFill>
              <a:effectLst/>
            </a:rPr>
            <a:t>Operativa</a:t>
          </a:r>
          <a:endParaRPr lang="es-ES" sz="1800" b="1" cap="none" spc="0">
            <a:ln/>
            <a:solidFill>
              <a:srgbClr val="AD3333"/>
            </a:solidFill>
            <a:effectLst/>
          </a:endParaRPr>
        </a:p>
      </xdr:txBody>
    </xdr:sp>
    <xdr:clientData/>
  </xdr:oneCellAnchor>
  <xdr:twoCellAnchor>
    <xdr:from>
      <xdr:col>20</xdr:col>
      <xdr:colOff>544607</xdr:colOff>
      <xdr:row>1</xdr:row>
      <xdr:rowOff>182656</xdr:rowOff>
    </xdr:from>
    <xdr:to>
      <xdr:col>22</xdr:col>
      <xdr:colOff>573182</xdr:colOff>
      <xdr:row>4</xdr:row>
      <xdr:rowOff>32498</xdr:rowOff>
    </xdr:to>
    <xdr:sp macro="" textlink="">
      <xdr:nvSpPr>
        <xdr:cNvPr id="9" name="Redondear rectángulo de esquina diagonal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13241432" y="373156"/>
          <a:ext cx="1190625" cy="421342"/>
        </a:xfrm>
        <a:prstGeom prst="round2DiagRect">
          <a:avLst>
            <a:gd name="adj1" fmla="val 16667"/>
            <a:gd name="adj2" fmla="val 0"/>
          </a:avLst>
        </a:prstGeom>
        <a:solidFill>
          <a:srgbClr val="728767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 cap="none" spc="50">
              <a:ln w="0"/>
              <a:solidFill>
                <a:schemeClr val="bg1"/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a:rPr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10293</xdr:colOff>
      <xdr:row>4</xdr:row>
      <xdr:rowOff>0</xdr:rowOff>
    </xdr:from>
    <xdr:ext cx="6163226" cy="29585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34193" y="762000"/>
          <a:ext cx="6163226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l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TABLA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3</a:t>
          </a:r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. 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DETALLE DE INSCRITOS PREGRADO POR METODOLOGÍA 2008-1-2018-2</a:t>
          </a:r>
          <a:endParaRPr lang="es-ES" sz="1300" b="1" cap="none" spc="50">
            <a:ln w="0"/>
            <a:solidFill>
              <a:schemeClr val="tx1">
                <a:lumMod val="65000"/>
                <a:lumOff val="35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oneCellAnchor>
    <xdr:from>
      <xdr:col>1</xdr:col>
      <xdr:colOff>1224</xdr:colOff>
      <xdr:row>34</xdr:row>
      <xdr:rowOff>57150</xdr:rowOff>
    </xdr:from>
    <xdr:ext cx="5162567" cy="295850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25124" y="6534150"/>
          <a:ext cx="5162567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l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TABLA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4</a:t>
          </a:r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. 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DETALLE DE ADMITIDOS POR METODOLOGÍA 2008 - 2018</a:t>
          </a:r>
          <a:endParaRPr lang="es-ES" sz="1300" b="1" cap="none" spc="50">
            <a:ln w="0"/>
            <a:solidFill>
              <a:schemeClr val="tx1">
                <a:lumMod val="65000"/>
                <a:lumOff val="35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oneCellAnchor>
    <xdr:from>
      <xdr:col>1</xdr:col>
      <xdr:colOff>21018</xdr:colOff>
      <xdr:row>63</xdr:row>
      <xdr:rowOff>28575</xdr:rowOff>
    </xdr:from>
    <xdr:ext cx="5883855" cy="29585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44918" y="12030075"/>
          <a:ext cx="5883855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TABLA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5</a:t>
          </a:r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. 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DETALLE DE NUEVOS 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+mn-lt"/>
              <a:ea typeface="+mn-ea"/>
              <a:cs typeface="+mn-cs"/>
            </a:rPr>
            <a:t>PREGRADO</a:t>
          </a:r>
          <a:r>
            <a:rPr lang="es-ES" sz="1100" b="1" baseline="0"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+mn-lt"/>
              <a:ea typeface="+mn-ea"/>
              <a:cs typeface="+mn-cs"/>
            </a:rPr>
            <a:t> 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POR METODOLOGÍA 2008-2018</a:t>
          </a:r>
          <a:endParaRPr lang="es-ES" sz="1300" b="1" cap="none" spc="50">
            <a:ln w="0"/>
            <a:solidFill>
              <a:schemeClr val="tx1">
                <a:lumMod val="65000"/>
                <a:lumOff val="35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oneCellAnchor>
    <xdr:from>
      <xdr:col>1</xdr:col>
      <xdr:colOff>19050</xdr:colOff>
      <xdr:row>15</xdr:row>
      <xdr:rowOff>19050</xdr:rowOff>
    </xdr:from>
    <xdr:ext cx="5368136" cy="295850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742950" y="2876550"/>
          <a:ext cx="5368136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l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GRÁFICO 4. 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DETALLE DE INSCRITOS POR METODOLOGÍA 2013 - 2018</a:t>
          </a:r>
          <a:endParaRPr lang="es-ES" sz="1300" b="1" cap="none" spc="50">
            <a:ln w="0"/>
            <a:solidFill>
              <a:schemeClr val="tx1">
                <a:lumMod val="65000"/>
                <a:lumOff val="35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oneCellAnchor>
    <xdr:from>
      <xdr:col>1</xdr:col>
      <xdr:colOff>9052</xdr:colOff>
      <xdr:row>44</xdr:row>
      <xdr:rowOff>180975</xdr:rowOff>
    </xdr:from>
    <xdr:ext cx="6140014" cy="295850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732952" y="8562975"/>
          <a:ext cx="6140014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GRÁFICO 5. 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DETALLE DE ADMITIDOS PREGRADO POR METODOLOGÍA 2013-2018</a:t>
          </a:r>
          <a:endParaRPr lang="es-ES" sz="1300" b="1" cap="none" spc="50">
            <a:ln w="0"/>
            <a:solidFill>
              <a:schemeClr val="tx1">
                <a:lumMod val="65000"/>
                <a:lumOff val="35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oneCellAnchor>
    <xdr:from>
      <xdr:col>1</xdr:col>
      <xdr:colOff>1142</xdr:colOff>
      <xdr:row>74</xdr:row>
      <xdr:rowOff>9525</xdr:rowOff>
    </xdr:from>
    <xdr:ext cx="6127640" cy="295850"/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725042" y="14106525"/>
          <a:ext cx="6127640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GRÁFICO 6. 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DETALLE DE NUEVOS PREGRADO POR METODOLOGÍA 2013 - 2018</a:t>
          </a:r>
          <a:endParaRPr lang="es-ES" sz="1300" b="1" cap="none" spc="50">
            <a:ln w="0"/>
            <a:solidFill>
              <a:schemeClr val="tx1">
                <a:lumMod val="65000"/>
                <a:lumOff val="35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oneCellAnchor>
    <xdr:from>
      <xdr:col>1</xdr:col>
      <xdr:colOff>130614</xdr:colOff>
      <xdr:row>93</xdr:row>
      <xdr:rowOff>0</xdr:rowOff>
    </xdr:from>
    <xdr:ext cx="5012078" cy="295850"/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854514" y="17716500"/>
          <a:ext cx="5012078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TABLA 6. 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DETALLE GRADUADOS POR METODOLOGÍA 2008 -2018</a:t>
          </a:r>
          <a:endParaRPr lang="es-ES" sz="1300" b="1" cap="none" spc="50">
            <a:ln w="0"/>
            <a:solidFill>
              <a:schemeClr val="tx1">
                <a:lumMod val="65000"/>
                <a:lumOff val="35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oneCellAnchor>
    <xdr:from>
      <xdr:col>0</xdr:col>
      <xdr:colOff>723899</xdr:colOff>
      <xdr:row>1</xdr:row>
      <xdr:rowOff>0</xdr:rowOff>
    </xdr:from>
    <xdr:ext cx="14439901" cy="374141"/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723899" y="190500"/>
          <a:ext cx="14439901" cy="374141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rgbClr val="AD3333"/>
              </a:solidFill>
              <a:effectLst/>
            </a:rPr>
            <a:t>Detalle</a:t>
          </a:r>
          <a:r>
            <a:rPr lang="es-ES" sz="1800" b="1" cap="none" spc="0" baseline="0">
              <a:ln/>
              <a:solidFill>
                <a:srgbClr val="AD3333"/>
              </a:solidFill>
              <a:effectLst/>
            </a:rPr>
            <a:t> de Variables Académicas - Pregrado  </a:t>
          </a:r>
          <a:endParaRPr lang="es-ES" sz="1800" b="1" cap="none" spc="0">
            <a:ln/>
            <a:solidFill>
              <a:srgbClr val="AD3333"/>
            </a:solidFill>
            <a:effectLst/>
          </a:endParaRPr>
        </a:p>
      </xdr:txBody>
    </xdr:sp>
    <xdr:clientData/>
  </xdr:oneCellAnchor>
  <xdr:twoCellAnchor>
    <xdr:from>
      <xdr:col>0</xdr:col>
      <xdr:colOff>714374</xdr:colOff>
      <xdr:row>17</xdr:row>
      <xdr:rowOff>38100</xdr:rowOff>
    </xdr:from>
    <xdr:to>
      <xdr:col>24</xdr:col>
      <xdr:colOff>19050</xdr:colOff>
      <xdr:row>33</xdr:row>
      <xdr:rowOff>47625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714373</xdr:colOff>
      <xdr:row>46</xdr:row>
      <xdr:rowOff>176212</xdr:rowOff>
    </xdr:from>
    <xdr:to>
      <xdr:col>23</xdr:col>
      <xdr:colOff>571499</xdr:colOff>
      <xdr:row>60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9523</xdr:colOff>
      <xdr:row>75</xdr:row>
      <xdr:rowOff>180975</xdr:rowOff>
    </xdr:from>
    <xdr:to>
      <xdr:col>23</xdr:col>
      <xdr:colOff>514349</xdr:colOff>
      <xdr:row>90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428625</xdr:colOff>
      <xdr:row>1</xdr:row>
      <xdr:rowOff>161924</xdr:rowOff>
    </xdr:from>
    <xdr:to>
      <xdr:col>22</xdr:col>
      <xdr:colOff>457200</xdr:colOff>
      <xdr:row>3</xdr:row>
      <xdr:rowOff>123825</xdr:rowOff>
    </xdr:to>
    <xdr:sp macro="" textlink="">
      <xdr:nvSpPr>
        <xdr:cNvPr id="18" name="Redondear rectángulo de esquina diagonal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3287375" y="352424"/>
          <a:ext cx="1190625" cy="342901"/>
        </a:xfrm>
        <a:prstGeom prst="round2DiagRect">
          <a:avLst>
            <a:gd name="adj1" fmla="val 16667"/>
            <a:gd name="adj2" fmla="val 0"/>
          </a:avLst>
        </a:prstGeom>
        <a:solidFill>
          <a:srgbClr val="728767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 cap="none" spc="50">
              <a:ln w="0"/>
              <a:solidFill>
                <a:schemeClr val="bg1"/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a:rPr>
            <a:t>INICIO</a:t>
          </a:r>
        </a:p>
      </xdr:txBody>
    </xdr:sp>
    <xdr:clientData/>
  </xdr:twoCellAnchor>
  <xdr:oneCellAnchor>
    <xdr:from>
      <xdr:col>1</xdr:col>
      <xdr:colOff>0</xdr:colOff>
      <xdr:row>165</xdr:row>
      <xdr:rowOff>19050</xdr:rowOff>
    </xdr:from>
    <xdr:ext cx="6527621" cy="295850"/>
    <xdr:sp macro="" textlink="">
      <xdr:nvSpPr>
        <xdr:cNvPr id="20" name="Rectángul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723900" y="30432375"/>
          <a:ext cx="6527621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l"/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+mn-lt"/>
              <a:ea typeface="+mn-ea"/>
              <a:cs typeface="+mn-cs"/>
            </a:rPr>
            <a:t>GRÁFICO 8.  DETALLE DE PRIMER CURSO PREGRADO</a:t>
          </a:r>
          <a:r>
            <a:rPr lang="es-ES" sz="1100" b="1" baseline="0"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+mn-lt"/>
              <a:ea typeface="+mn-ea"/>
              <a:cs typeface="+mn-cs"/>
            </a:rPr>
            <a:t> 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POR METODOLOGÍA 2015 - 2018</a:t>
          </a:r>
          <a:endParaRPr lang="es-ES" sz="1300" b="1" cap="none" spc="50">
            <a:ln w="0"/>
            <a:solidFill>
              <a:schemeClr val="tx1">
                <a:lumMod val="65000"/>
                <a:lumOff val="35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twoCellAnchor>
    <xdr:from>
      <xdr:col>1</xdr:col>
      <xdr:colOff>28574</xdr:colOff>
      <xdr:row>169</xdr:row>
      <xdr:rowOff>28575</xdr:rowOff>
    </xdr:from>
    <xdr:to>
      <xdr:col>24</xdr:col>
      <xdr:colOff>19050</xdr:colOff>
      <xdr:row>183</xdr:row>
      <xdr:rowOff>19050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</xdr:col>
      <xdr:colOff>420</xdr:colOff>
      <xdr:row>154</xdr:row>
      <xdr:rowOff>9525</xdr:rowOff>
    </xdr:from>
    <xdr:ext cx="6548845" cy="295850"/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724320" y="28517850"/>
          <a:ext cx="6548845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TABLA 8. 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DETALLE DE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+mn-lt"/>
              <a:ea typeface="+mn-ea"/>
              <a:cs typeface="+mn-cs"/>
            </a:rPr>
            <a:t> PRIMER 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CURSO 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+mn-lt"/>
              <a:ea typeface="+mn-ea"/>
              <a:cs typeface="+mn-cs"/>
            </a:rPr>
            <a:t>PREGRADO</a:t>
          </a:r>
          <a:r>
            <a:rPr lang="es-ES" sz="1100" b="1" baseline="0"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  <a:latin typeface="+mn-lt"/>
              <a:ea typeface="+mn-ea"/>
              <a:cs typeface="+mn-cs"/>
            </a:rPr>
            <a:t> 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POR METODOLOGÍA 2005-1_2016-2</a:t>
          </a:r>
          <a:endParaRPr lang="es-ES" sz="1300" b="1" cap="none" spc="50">
            <a:ln w="0"/>
            <a:solidFill>
              <a:schemeClr val="tx1">
                <a:lumMod val="65000"/>
                <a:lumOff val="35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oneCellAnchor>
    <xdr:from>
      <xdr:col>1</xdr:col>
      <xdr:colOff>40487</xdr:colOff>
      <xdr:row>140</xdr:row>
      <xdr:rowOff>9525</xdr:rowOff>
    </xdr:from>
    <xdr:ext cx="4259179" cy="295850"/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764387" y="25793700"/>
          <a:ext cx="4259179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TABLA 7. DETALLE GRADUADOS POR NIVEL 2008 -2018</a:t>
          </a:r>
          <a:endParaRPr lang="es-ES" sz="1300" b="1" cap="none" spc="50">
            <a:ln w="0"/>
            <a:solidFill>
              <a:schemeClr val="tx1">
                <a:lumMod val="65000"/>
                <a:lumOff val="35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oneCellAnchor>
    <xdr:from>
      <xdr:col>1</xdr:col>
      <xdr:colOff>0</xdr:colOff>
      <xdr:row>111</xdr:row>
      <xdr:rowOff>95250</xdr:rowOff>
    </xdr:from>
    <xdr:ext cx="5398722" cy="295850"/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723900" y="21307425"/>
          <a:ext cx="5398722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l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GRÁFICO 7. 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DETALLE DE GRADUADOS POR METODOLOGÍA 2013-2018</a:t>
          </a:r>
          <a:endParaRPr lang="es-ES" sz="1300" b="1" cap="none" spc="50">
            <a:ln w="0"/>
            <a:solidFill>
              <a:schemeClr val="tx1">
                <a:lumMod val="65000"/>
                <a:lumOff val="35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twoCellAnchor>
    <xdr:from>
      <xdr:col>1</xdr:col>
      <xdr:colOff>19049</xdr:colOff>
      <xdr:row>121</xdr:row>
      <xdr:rowOff>9525</xdr:rowOff>
    </xdr:from>
    <xdr:to>
      <xdr:col>23</xdr:col>
      <xdr:colOff>514350</xdr:colOff>
      <xdr:row>138</xdr:row>
      <xdr:rowOff>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0.42951</cdr:x>
      <cdr:y>0.03979</cdr:y>
    </cdr:from>
    <cdr:to>
      <cdr:x>0.56832</cdr:x>
      <cdr:y>0.11965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6018050" y="128477"/>
          <a:ext cx="1944851" cy="2578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300" b="1">
              <a:solidFill>
                <a:schemeClr val="tx1">
                  <a:lumMod val="75000"/>
                  <a:lumOff val="25000"/>
                </a:schemeClr>
              </a:solidFill>
            </a:rPr>
            <a:t>GRADUADOS  2013-2018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25895</xdr:colOff>
      <xdr:row>6</xdr:row>
      <xdr:rowOff>4762</xdr:rowOff>
    </xdr:from>
    <xdr:ext cx="7137531" cy="295850"/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740270" y="1062037"/>
          <a:ext cx="7137531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TABLA 9. ESTUDIANTES MATRICULADOS POR METODOLOGÍA </a:t>
          </a:r>
          <a:r>
            <a:rPr lang="es-ES" sz="1300" b="1" cap="none" spc="50" baseline="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Y NIVEL EDUCATIVO</a:t>
          </a:r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 2008-2018</a:t>
          </a:r>
        </a:p>
      </xdr:txBody>
    </xdr:sp>
    <xdr:clientData/>
  </xdr:oneCellAnchor>
  <xdr:oneCellAnchor>
    <xdr:from>
      <xdr:col>0</xdr:col>
      <xdr:colOff>648396</xdr:colOff>
      <xdr:row>18</xdr:row>
      <xdr:rowOff>9525</xdr:rowOff>
    </xdr:from>
    <xdr:ext cx="5873467" cy="295850"/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648396" y="3524250"/>
          <a:ext cx="5873467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GRÁFICO 9.  ESTUDIANTES MATRICULADOS POR METODOLOGÍA 2013-2018</a:t>
          </a:r>
        </a:p>
      </xdr:txBody>
    </xdr:sp>
    <xdr:clientData/>
  </xdr:oneCellAnchor>
  <xdr:twoCellAnchor>
    <xdr:from>
      <xdr:col>1</xdr:col>
      <xdr:colOff>80755</xdr:colOff>
      <xdr:row>21</xdr:row>
      <xdr:rowOff>83653</xdr:rowOff>
    </xdr:from>
    <xdr:to>
      <xdr:col>24</xdr:col>
      <xdr:colOff>47624</xdr:colOff>
      <xdr:row>43</xdr:row>
      <xdr:rowOff>129623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28574</xdr:colOff>
      <xdr:row>2</xdr:row>
      <xdr:rowOff>19050</xdr:rowOff>
    </xdr:from>
    <xdr:ext cx="14106525" cy="374141"/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742949" y="342900"/>
          <a:ext cx="14106525" cy="374141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rgbClr val="AD3333"/>
              </a:solidFill>
              <a:effectLst/>
            </a:rPr>
            <a:t>Matriculados</a:t>
          </a:r>
          <a:r>
            <a:rPr lang="es-ES" sz="1800" b="1" cap="none" spc="0" baseline="0">
              <a:ln/>
              <a:solidFill>
                <a:srgbClr val="AD3333"/>
              </a:solidFill>
              <a:effectLst/>
            </a:rPr>
            <a:t> por Metodología</a:t>
          </a:r>
          <a:endParaRPr lang="es-ES" sz="1800" b="1" cap="none" spc="0">
            <a:ln/>
            <a:solidFill>
              <a:srgbClr val="AD3333"/>
            </a:solidFill>
            <a:effectLst/>
          </a:endParaRPr>
        </a:p>
      </xdr:txBody>
    </xdr:sp>
    <xdr:clientData/>
  </xdr:oneCellAnchor>
  <xdr:twoCellAnchor>
    <xdr:from>
      <xdr:col>21</xdr:col>
      <xdr:colOff>295275</xdr:colOff>
      <xdr:row>2</xdr:row>
      <xdr:rowOff>19050</xdr:rowOff>
    </xdr:from>
    <xdr:to>
      <xdr:col>22</xdr:col>
      <xdr:colOff>533400</xdr:colOff>
      <xdr:row>4</xdr:row>
      <xdr:rowOff>0</xdr:rowOff>
    </xdr:to>
    <xdr:sp macro="" textlink="">
      <xdr:nvSpPr>
        <xdr:cNvPr id="8" name="Redondear rectángulo de esquina diagonal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3363575" y="342900"/>
          <a:ext cx="819150" cy="304800"/>
        </a:xfrm>
        <a:prstGeom prst="round2DiagRect">
          <a:avLst>
            <a:gd name="adj1" fmla="val 16667"/>
            <a:gd name="adj2" fmla="val 13542"/>
          </a:avLst>
        </a:prstGeom>
        <a:solidFill>
          <a:srgbClr val="728767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 cap="none" spc="50">
              <a:ln w="0"/>
              <a:solidFill>
                <a:schemeClr val="bg1"/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a:rPr>
            <a:t>INICIO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0.37889</cdr:x>
      <cdr:y>0.01792</cdr:y>
    </cdr:from>
    <cdr:to>
      <cdr:x>0.60922</cdr:x>
      <cdr:y>0.09778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328619" y="64667"/>
          <a:ext cx="3239326" cy="288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300" b="1">
              <a:solidFill>
                <a:schemeClr val="tx1">
                  <a:lumMod val="75000"/>
                  <a:lumOff val="25000"/>
                </a:schemeClr>
              </a:solidFill>
            </a:rPr>
            <a:t>HISTÓRICO DE MATRICULADOS  2013-2018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7982</xdr:colOff>
      <xdr:row>8</xdr:row>
      <xdr:rowOff>0</xdr:rowOff>
    </xdr:from>
    <xdr:to>
      <xdr:col>23</xdr:col>
      <xdr:colOff>542924</xdr:colOff>
      <xdr:row>26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673968</xdr:colOff>
      <xdr:row>28</xdr:row>
      <xdr:rowOff>19050</xdr:rowOff>
    </xdr:from>
    <xdr:ext cx="6181629" cy="295850"/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73968" y="5353050"/>
          <a:ext cx="6181629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TABLA 10.HISTÓRICO DE MATRICULADOS DE DISTANCIA  POR CREAD  2008-2018</a:t>
          </a:r>
        </a:p>
      </xdr:txBody>
    </xdr:sp>
    <xdr:clientData/>
  </xdr:oneCellAnchor>
  <xdr:oneCellAnchor>
    <xdr:from>
      <xdr:col>0</xdr:col>
      <xdr:colOff>704850</xdr:colOff>
      <xdr:row>2</xdr:row>
      <xdr:rowOff>19050</xdr:rowOff>
    </xdr:from>
    <xdr:ext cx="14230350" cy="323850"/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704850" y="400050"/>
          <a:ext cx="14230350" cy="323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rgbClr val="AD3333"/>
              </a:solidFill>
              <a:effectLst/>
            </a:rPr>
            <a:t>Matriculados</a:t>
          </a:r>
          <a:r>
            <a:rPr lang="es-ES" sz="1800" b="1" cap="none" spc="0" baseline="0">
              <a:ln/>
              <a:solidFill>
                <a:srgbClr val="AD3333"/>
              </a:solidFill>
              <a:effectLst/>
            </a:rPr>
            <a:t> en Distancia por Cread</a:t>
          </a:r>
          <a:endParaRPr lang="es-ES" sz="1800" b="1" cap="none" spc="0">
            <a:ln/>
            <a:solidFill>
              <a:srgbClr val="AD3333"/>
            </a:solidFill>
            <a:effectLst/>
          </a:endParaRPr>
        </a:p>
      </xdr:txBody>
    </xdr:sp>
    <xdr:clientData/>
  </xdr:oneCellAnchor>
  <xdr:oneCellAnchor>
    <xdr:from>
      <xdr:col>0</xdr:col>
      <xdr:colOff>702925</xdr:colOff>
      <xdr:row>5</xdr:row>
      <xdr:rowOff>28575</xdr:rowOff>
    </xdr:from>
    <xdr:ext cx="4948855" cy="499367"/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702925" y="2124075"/>
          <a:ext cx="4948855" cy="499367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l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GRÁFICO 10. MATRICULADOS EN DISTANCIA POR CREAD 2018-1</a:t>
          </a:r>
        </a:p>
        <a:p>
          <a:pPr algn="l"/>
          <a:endParaRPr lang="es-ES" sz="1300" b="1" cap="none" spc="50">
            <a:ln w="0"/>
            <a:solidFill>
              <a:schemeClr val="tx1">
                <a:lumMod val="65000"/>
                <a:lumOff val="35000"/>
              </a:schemeClr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twoCellAnchor>
    <xdr:from>
      <xdr:col>21</xdr:col>
      <xdr:colOff>47625</xdr:colOff>
      <xdr:row>1</xdr:row>
      <xdr:rowOff>152400</xdr:rowOff>
    </xdr:from>
    <xdr:to>
      <xdr:col>22</xdr:col>
      <xdr:colOff>285750</xdr:colOff>
      <xdr:row>3</xdr:row>
      <xdr:rowOff>76200</xdr:rowOff>
    </xdr:to>
    <xdr:sp macro="" textlink="">
      <xdr:nvSpPr>
        <xdr:cNvPr id="8" name="Redondear rectángulo de esquina diagonal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3249275" y="342900"/>
          <a:ext cx="819150" cy="304800"/>
        </a:xfrm>
        <a:prstGeom prst="round2DiagRect">
          <a:avLst>
            <a:gd name="adj1" fmla="val 16667"/>
            <a:gd name="adj2" fmla="val 13542"/>
          </a:avLst>
        </a:prstGeom>
        <a:solidFill>
          <a:srgbClr val="728767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 cap="none" spc="50">
              <a:ln w="0"/>
              <a:solidFill>
                <a:schemeClr val="bg1"/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a:rPr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11688</xdr:colOff>
      <xdr:row>6</xdr:row>
      <xdr:rowOff>19050</xdr:rowOff>
    </xdr:from>
    <xdr:ext cx="7729617" cy="295850"/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726063" y="990600"/>
          <a:ext cx="7729617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TABLA 11. ESTUDIANTES MATRICULADOS MODALIDAD PREGRADO PRESENCIAL POR SEDE  2008-2016</a:t>
          </a:r>
        </a:p>
      </xdr:txBody>
    </xdr:sp>
    <xdr:clientData/>
  </xdr:oneCellAnchor>
  <xdr:oneCellAnchor>
    <xdr:from>
      <xdr:col>1</xdr:col>
      <xdr:colOff>18475</xdr:colOff>
      <xdr:row>18</xdr:row>
      <xdr:rowOff>9525</xdr:rowOff>
    </xdr:from>
    <xdr:ext cx="6924653" cy="295850"/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732850" y="3133725"/>
          <a:ext cx="6924653" cy="295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none" lIns="91440" tIns="45720" rIns="91440" bIns="45720">
          <a:spAutoFit/>
        </a:bodyPr>
        <a:lstStyle/>
        <a:p>
          <a:pPr algn="l"/>
          <a:r>
            <a:rPr lang="es-ES" sz="1300" b="1" cap="none" spc="50">
              <a:ln w="0"/>
              <a:solidFill>
                <a:schemeClr val="tx1">
                  <a:lumMod val="65000"/>
                  <a:lumOff val="35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GRÁFICO 11. ESTUDIANTES MATRICULADOS PREGRADO PRESENCIAL POR SEDE  2013-2018</a:t>
          </a:r>
        </a:p>
      </xdr:txBody>
    </xdr:sp>
    <xdr:clientData/>
  </xdr:oneCellAnchor>
  <xdr:oneCellAnchor>
    <xdr:from>
      <xdr:col>1</xdr:col>
      <xdr:colOff>0</xdr:colOff>
      <xdr:row>1</xdr:row>
      <xdr:rowOff>152401</xdr:rowOff>
    </xdr:from>
    <xdr:ext cx="14058900" cy="323850"/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714375" y="314326"/>
          <a:ext cx="14058900" cy="323850"/>
        </a:xfrm>
        <a:prstGeom prst="rect">
          <a:avLst/>
        </a:prstGeom>
        <a:noFill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1800" b="1" cap="none" spc="0">
              <a:ln/>
              <a:solidFill>
                <a:srgbClr val="AD3333"/>
              </a:solidFill>
              <a:effectLst/>
            </a:rPr>
            <a:t>Matriculados</a:t>
          </a:r>
          <a:r>
            <a:rPr lang="es-ES" sz="1800" b="1" cap="none" spc="0" baseline="0">
              <a:ln/>
              <a:solidFill>
                <a:srgbClr val="AD3333"/>
              </a:solidFill>
              <a:effectLst/>
            </a:rPr>
            <a:t> por Presencial por Sede</a:t>
          </a:r>
          <a:endParaRPr lang="es-ES" sz="1800" b="1" cap="none" spc="0">
            <a:ln/>
            <a:solidFill>
              <a:srgbClr val="AD3333"/>
            </a:solidFill>
            <a:effectLst/>
          </a:endParaRPr>
        </a:p>
      </xdr:txBody>
    </xdr:sp>
    <xdr:clientData/>
  </xdr:oneCellAnchor>
  <xdr:twoCellAnchor>
    <xdr:from>
      <xdr:col>1</xdr:col>
      <xdr:colOff>19049</xdr:colOff>
      <xdr:row>22</xdr:row>
      <xdr:rowOff>14287</xdr:rowOff>
    </xdr:from>
    <xdr:to>
      <xdr:col>24</xdr:col>
      <xdr:colOff>66675</xdr:colOff>
      <xdr:row>44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333375</xdr:colOff>
      <xdr:row>2</xdr:row>
      <xdr:rowOff>66675</xdr:rowOff>
    </xdr:from>
    <xdr:to>
      <xdr:col>22</xdr:col>
      <xdr:colOff>571500</xdr:colOff>
      <xdr:row>4</xdr:row>
      <xdr:rowOff>47625</xdr:rowOff>
    </xdr:to>
    <xdr:sp macro="" textlink="">
      <xdr:nvSpPr>
        <xdr:cNvPr id="8" name="Redondear rectángulo de esquina diagonal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3401675" y="390525"/>
          <a:ext cx="819150" cy="304800"/>
        </a:xfrm>
        <a:prstGeom prst="round2DiagRect">
          <a:avLst>
            <a:gd name="adj1" fmla="val 16667"/>
            <a:gd name="adj2" fmla="val 13542"/>
          </a:avLst>
        </a:prstGeom>
        <a:solidFill>
          <a:srgbClr val="728767"/>
        </a:solidFill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300" b="1" cap="none" spc="50">
              <a:ln w="0"/>
              <a:solidFill>
                <a:schemeClr val="bg1"/>
              </a:solidFill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a:rPr>
            <a:t>INICIO</a:t>
          </a: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0.36331</cdr:x>
      <cdr:y>0.03376</cdr:y>
    </cdr:from>
    <cdr:to>
      <cdr:x>0.63537</cdr:x>
      <cdr:y>0.11362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406857" y="124716"/>
          <a:ext cx="3300109" cy="2950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300" b="1">
              <a:solidFill>
                <a:schemeClr val="tx1">
                  <a:lumMod val="75000"/>
                  <a:lumOff val="25000"/>
                </a:schemeClr>
              </a:solidFill>
            </a:rPr>
            <a:t>HISTÓRICO DE MATRICULADOS  2013-2018</a:t>
          </a:r>
        </a:p>
      </cdr:txBody>
    </cdr:sp>
  </cdr:relSizeAnchor>
</c:userShapes>
</file>

<file path=xl/theme/_rels/themeOverride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Paper">
    <a:dk1>
      <a:sysClr val="windowText" lastClr="000000"/>
    </a:dk1>
    <a:lt1>
      <a:sysClr val="window" lastClr="FFFFFF"/>
    </a:lt1>
    <a:dk2>
      <a:srgbClr val="444D26"/>
    </a:dk2>
    <a:lt2>
      <a:srgbClr val="FEFAC9"/>
    </a:lt2>
    <a:accent1>
      <a:srgbClr val="A5B592"/>
    </a:accent1>
    <a:accent2>
      <a:srgbClr val="F3A447"/>
    </a:accent2>
    <a:accent3>
      <a:srgbClr val="E7BC29"/>
    </a:accent3>
    <a:accent4>
      <a:srgbClr val="D092A7"/>
    </a:accent4>
    <a:accent5>
      <a:srgbClr val="9C85C0"/>
    </a:accent5>
    <a:accent6>
      <a:srgbClr val="809EC2"/>
    </a:accent6>
    <a:hlink>
      <a:srgbClr val="8E58B6"/>
    </a:hlink>
    <a:folHlink>
      <a:srgbClr val="7F6F6F"/>
    </a:folHlink>
  </a:clrScheme>
  <a:fontScheme name="Paper">
    <a:majorFont>
      <a:latin typeface="Constantia"/>
      <a:ea typeface=""/>
      <a:cs typeface=""/>
      <a:font script="Jpan" typeface="HG明朝E"/>
      <a:font script="Hang" typeface="궁서"/>
      <a:font script="Hans" typeface="华文新魏"/>
      <a:font script="Hant" typeface="標楷體"/>
      <a:font script="Arab" typeface="Times New Roman"/>
      <a:font script="Hebr" typeface="Times New Roman"/>
      <a:font script="Thai" typeface="Browalli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onstantia"/>
      <a:ea typeface=""/>
      <a:cs typeface=""/>
      <a:font script="Jpan" typeface="HG明朝E"/>
      <a:font script="Hang" typeface="궁서"/>
      <a:font script="Hans" typeface="华文新魏"/>
      <a:font script="Hant" typeface="標楷體"/>
      <a:font script="Arab" typeface="Times New Roman"/>
      <a:font script="Hebr" typeface="Times New Roman"/>
      <a:font script="Thai" typeface="Browalli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inorFont>
  </a:fontScheme>
  <a:fmtScheme name="Paper">
    <a:fillStyleLst>
      <a:solidFill>
        <a:schemeClr val="phClr"/>
      </a:solidFill>
      <a:blipFill>
        <a:blip xmlns:r="http://schemas.openxmlformats.org/officeDocument/2006/relationships" r:embed="rId1">
          <a:duotone>
            <a:schemeClr val="phClr">
              <a:shade val="63000"/>
              <a:tint val="82000"/>
            </a:schemeClr>
            <a:schemeClr val="phClr">
              <a:tint val="10000"/>
              <a:satMod val="400000"/>
            </a:schemeClr>
          </a:duotone>
        </a:blip>
        <a:tile tx="0" ty="0" sx="40000" sy="40000" flip="none" algn="tl"/>
      </a:blipFill>
      <a:blipFill>
        <a:blip xmlns:r="http://schemas.openxmlformats.org/officeDocument/2006/relationships" r:embed="rId1">
          <a:duotone>
            <a:schemeClr val="phClr">
              <a:shade val="40000"/>
            </a:schemeClr>
            <a:schemeClr val="phClr">
              <a:tint val="42000"/>
            </a:schemeClr>
          </a:duotone>
        </a:blip>
        <a:tile tx="0" ty="0" sx="40000" sy="40000" flip="none" algn="tl"/>
      </a:blipFill>
    </a:fillStyleLst>
    <a:lnStyleLst>
      <a:ln w="127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  <a:ln w="635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95000" rotWithShape="0">
            <a:srgbClr val="000000">
              <a:alpha val="50000"/>
            </a:srgbClr>
          </a:outerShdw>
          <a:softEdge rad="12700"/>
        </a:effectLst>
      </a:effectStyle>
      <a:effectStyle>
        <a:effectLst>
          <a:outerShdw blurRad="95000" rotWithShape="0">
            <a:srgbClr val="000000">
              <a:alpha val="50000"/>
            </a:srgbClr>
          </a:outerShdw>
          <a:softEdge rad="12700"/>
        </a:effectLst>
      </a:effectStyle>
      <a:effectStyle>
        <a:effectLst>
          <a:outerShdw blurRad="95000" algn="tl" rotWithShape="0">
            <a:srgbClr val="000000">
              <a:alpha val="50000"/>
            </a:srgbClr>
          </a:outerShdw>
        </a:effectLst>
        <a:scene3d>
          <a:camera prst="orthographicFront"/>
          <a:lightRig rig="soft" dir="t">
            <a:rot lat="0" lon="0" rev="18000000"/>
          </a:lightRig>
        </a:scene3d>
        <a:sp3d prstMaterial="dkEdge">
          <a:bevelT w="73660" h="44450" prst="riblet"/>
        </a:sp3d>
      </a:effectStyle>
    </a:effectStyleLst>
    <a:bgFillStyleLst>
      <a:solidFill>
        <a:schemeClr val="phClr"/>
      </a:solidFill>
      <a:blipFill>
        <a:blip xmlns:r="http://schemas.openxmlformats.org/officeDocument/2006/relationships" r:embed="rId1">
          <a:duotone>
            <a:schemeClr val="phClr">
              <a:shade val="55000"/>
              <a:alpha val="20000"/>
            </a:schemeClr>
            <a:schemeClr val="phClr">
              <a:tint val="40000"/>
              <a:shade val="90000"/>
              <a:satMod val="60000"/>
              <a:alpha val="20000"/>
            </a:schemeClr>
          </a:duotone>
        </a:blip>
        <a:tile tx="0" ty="0" sx="58000" sy="38000" flip="none" algn="tl"/>
      </a:blipFill>
      <a:blipFill>
        <a:blip xmlns:r="http://schemas.openxmlformats.org/officeDocument/2006/relationships" r:embed="rId2">
          <a:duotone>
            <a:schemeClr val="phClr">
              <a:shade val="12000"/>
              <a:satMod val="240000"/>
            </a:schemeClr>
            <a:schemeClr val="phClr">
              <a:tint val="65000"/>
            </a:schemeClr>
          </a:duotone>
        </a:blip>
        <a:stretch>
          <a:fillRect/>
        </a:stretch>
      </a:blip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F0"/>
  </sheetPr>
  <dimension ref="A4:V49"/>
  <sheetViews>
    <sheetView showGridLines="0" zoomScale="90" zoomScaleNormal="90" workbookViewId="0">
      <selection activeCell="U10" sqref="U10"/>
    </sheetView>
  </sheetViews>
  <sheetFormatPr baseColWidth="10" defaultColWidth="10.28515625" defaultRowHeight="15.75" customHeight="1"/>
  <cols>
    <col min="1" max="1" width="9.42578125" style="1" customWidth="1"/>
    <col min="2" max="2" width="38.28515625" style="1" customWidth="1"/>
    <col min="3" max="15" width="10.7109375" style="1" customWidth="1"/>
    <col min="16" max="16384" width="10.28515625" style="1"/>
  </cols>
  <sheetData>
    <row r="4" spans="6:6" ht="54.75" customHeight="1"/>
    <row r="16" spans="6:6" ht="15.75" customHeight="1">
      <c r="F16" s="27"/>
    </row>
    <row r="18" spans="1:22" ht="15" customHeight="1"/>
    <row r="20" spans="1:22" ht="18" customHeight="1"/>
    <row r="21" spans="1:22" ht="15.75" customHeight="1">
      <c r="V21"/>
    </row>
    <row r="24" spans="1:22" ht="15.75" customHeight="1">
      <c r="T24"/>
    </row>
    <row r="26" spans="1:22" ht="18" customHeight="1"/>
    <row r="27" spans="1:22" ht="18.75" customHeight="1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</row>
    <row r="28" spans="1:22" ht="15.75" customHeight="1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</row>
    <row r="31" spans="1:22" ht="15.75" customHeight="1">
      <c r="F31" s="27"/>
    </row>
    <row r="49" spans="6:6" ht="15.75" customHeight="1">
      <c r="F49" s="27"/>
    </row>
  </sheetData>
  <sheetProtection algorithmName="SHA-512" hashValue="QnFFrIOsDZ6NCYwCP3eWhwFhlStGkHxyhZPgFuQkWp9ujQu1xmVRuWIN7JcqqBNvXCXKALy0whTdodZSr9A9Bw==" saltValue="ghG7ZVe/snpRCiJ3pL70sA==" spinCount="100000" sheet="1" objects="1" scenarios="1"/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0"/>
  <dimension ref="A1:Z427"/>
  <sheetViews>
    <sheetView showGridLines="0" tabSelected="1" topLeftCell="C89" zoomScaleNormal="100" zoomScaleSheetLayoutView="80" workbookViewId="0">
      <selection activeCell="I98" sqref="I98"/>
    </sheetView>
  </sheetViews>
  <sheetFormatPr baseColWidth="10" defaultRowHeight="12"/>
  <cols>
    <col min="1" max="1" width="2.42578125" style="3" customWidth="1"/>
    <col min="2" max="2" width="43.28515625" style="3" customWidth="1"/>
    <col min="3" max="17" width="8.7109375" style="37" customWidth="1"/>
    <col min="18" max="18" width="8.7109375" style="3" customWidth="1"/>
    <col min="19" max="19" width="8.7109375" style="53" customWidth="1"/>
    <col min="20" max="23" width="8.7109375" style="3" customWidth="1"/>
    <col min="24" max="24" width="0.140625" style="3" customWidth="1"/>
    <col min="25" max="16384" width="11.42578125" style="3"/>
  </cols>
  <sheetData>
    <row r="1" spans="1:25" ht="15">
      <c r="A1" s="20"/>
      <c r="B1" s="20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6"/>
    </row>
    <row r="2" spans="1:25" ht="15">
      <c r="A2"/>
      <c r="B2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25" ht="15">
      <c r="A3"/>
      <c r="B3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25" ht="15">
      <c r="A4"/>
      <c r="B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25" ht="15">
      <c r="A5"/>
      <c r="B5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6" spans="1:25" ht="15">
      <c r="A6"/>
      <c r="B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</row>
    <row r="7" spans="1:25" ht="15">
      <c r="A7"/>
      <c r="B7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1:25" ht="15">
      <c r="A8"/>
      <c r="B8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36"/>
    </row>
    <row r="9" spans="1:25" ht="15">
      <c r="A9"/>
      <c r="B9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36"/>
    </row>
    <row r="10" spans="1:25" ht="15.75" thickBot="1">
      <c r="A10"/>
      <c r="B10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</row>
    <row r="11" spans="1:25" ht="27" thickTop="1" thickBot="1">
      <c r="A11"/>
      <c r="B11" s="76" t="s">
        <v>65</v>
      </c>
      <c r="C11" s="76" t="s">
        <v>0</v>
      </c>
      <c r="D11" s="76" t="s">
        <v>1</v>
      </c>
      <c r="E11" s="76" t="s">
        <v>2</v>
      </c>
      <c r="F11" s="76" t="s">
        <v>3</v>
      </c>
      <c r="G11" s="76" t="s">
        <v>4</v>
      </c>
      <c r="H11" s="76" t="s">
        <v>5</v>
      </c>
      <c r="I11" s="76" t="s">
        <v>6</v>
      </c>
      <c r="J11" s="76" t="s">
        <v>7</v>
      </c>
      <c r="K11" s="76" t="s">
        <v>8</v>
      </c>
      <c r="L11" s="76" t="s">
        <v>185</v>
      </c>
      <c r="M11" s="76" t="s">
        <v>10</v>
      </c>
      <c r="N11" s="76" t="s">
        <v>11</v>
      </c>
      <c r="O11" s="76" t="s">
        <v>196</v>
      </c>
      <c r="P11" s="76" t="s">
        <v>197</v>
      </c>
      <c r="Q11" s="76" t="s">
        <v>198</v>
      </c>
      <c r="R11" s="76" t="s">
        <v>238</v>
      </c>
      <c r="S11" s="76" t="s">
        <v>237</v>
      </c>
      <c r="T11" s="76" t="s">
        <v>288</v>
      </c>
      <c r="U11" s="76" t="s">
        <v>307</v>
      </c>
      <c r="V11" s="76" t="s">
        <v>308</v>
      </c>
      <c r="W11" s="76" t="s">
        <v>309</v>
      </c>
      <c r="X11" s="76" t="s">
        <v>310</v>
      </c>
    </row>
    <row r="12" spans="1:25" ht="16.5" thickTop="1" thickBot="1">
      <c r="A12"/>
      <c r="B12" s="137" t="s">
        <v>223</v>
      </c>
      <c r="C12" s="103">
        <v>5040</v>
      </c>
      <c r="D12" s="103">
        <v>4557</v>
      </c>
      <c r="E12" s="103">
        <v>4584</v>
      </c>
      <c r="F12" s="103">
        <v>4180</v>
      </c>
      <c r="G12" s="103">
        <v>3856</v>
      </c>
      <c r="H12" s="103">
        <v>3695</v>
      </c>
      <c r="I12" s="103">
        <v>3708</v>
      </c>
      <c r="J12" s="103">
        <v>3562</v>
      </c>
      <c r="K12" s="103">
        <v>3368</v>
      </c>
      <c r="L12" s="103">
        <v>2931</v>
      </c>
      <c r="M12" s="103">
        <v>1791</v>
      </c>
      <c r="N12" s="103">
        <v>1411</v>
      </c>
      <c r="O12" s="103">
        <v>1232</v>
      </c>
      <c r="P12" s="103">
        <v>1212</v>
      </c>
      <c r="Q12" s="103">
        <v>1154</v>
      </c>
      <c r="R12" s="103">
        <v>1117</v>
      </c>
      <c r="S12" s="103">
        <v>1195</v>
      </c>
      <c r="T12" s="103">
        <v>1111</v>
      </c>
      <c r="U12" s="103">
        <v>1063</v>
      </c>
      <c r="V12" s="103">
        <v>1007</v>
      </c>
      <c r="W12" s="103">
        <v>1003</v>
      </c>
      <c r="X12" s="103">
        <v>238</v>
      </c>
    </row>
    <row r="13" spans="1:25" ht="16.5" thickTop="1" thickBot="1">
      <c r="A13"/>
      <c r="B13" s="137" t="s">
        <v>224</v>
      </c>
      <c r="C13" s="103">
        <v>2555</v>
      </c>
      <c r="D13" s="103">
        <v>2248</v>
      </c>
      <c r="E13" s="103">
        <v>2134</v>
      </c>
      <c r="F13" s="103">
        <v>2022</v>
      </c>
      <c r="G13" s="103">
        <v>1916</v>
      </c>
      <c r="H13" s="103">
        <v>1872</v>
      </c>
      <c r="I13" s="103">
        <v>1868</v>
      </c>
      <c r="J13" s="103">
        <v>1820</v>
      </c>
      <c r="K13" s="103">
        <v>1638</v>
      </c>
      <c r="L13" s="103">
        <v>1383</v>
      </c>
      <c r="M13" s="103">
        <v>814</v>
      </c>
      <c r="N13" s="103">
        <v>584</v>
      </c>
      <c r="O13" s="103">
        <v>606</v>
      </c>
      <c r="P13" s="103">
        <v>610</v>
      </c>
      <c r="Q13" s="103">
        <v>646</v>
      </c>
      <c r="R13" s="103">
        <v>707</v>
      </c>
      <c r="S13" s="103">
        <v>810</v>
      </c>
      <c r="T13" s="103">
        <v>795</v>
      </c>
      <c r="U13" s="103">
        <v>807</v>
      </c>
      <c r="V13" s="103">
        <v>753</v>
      </c>
      <c r="W13" s="103">
        <v>772</v>
      </c>
      <c r="X13" s="103">
        <v>202</v>
      </c>
    </row>
    <row r="14" spans="1:25" ht="16.5" thickTop="1" thickBot="1">
      <c r="A14"/>
      <c r="B14" s="137" t="s">
        <v>225</v>
      </c>
      <c r="C14" s="103">
        <v>1076</v>
      </c>
      <c r="D14" s="103">
        <v>701</v>
      </c>
      <c r="E14" s="103">
        <v>583</v>
      </c>
      <c r="F14" s="103">
        <v>494</v>
      </c>
      <c r="G14" s="103">
        <v>478</v>
      </c>
      <c r="H14" s="103">
        <v>441</v>
      </c>
      <c r="I14" s="103">
        <v>430</v>
      </c>
      <c r="J14" s="103">
        <v>416</v>
      </c>
      <c r="K14" s="103">
        <v>402</v>
      </c>
      <c r="L14" s="103">
        <v>260</v>
      </c>
      <c r="M14" s="103">
        <v>73</v>
      </c>
      <c r="N14" s="103">
        <v>35</v>
      </c>
      <c r="O14" s="103">
        <v>2</v>
      </c>
      <c r="P14" s="103">
        <v>18</v>
      </c>
      <c r="Q14" s="103">
        <v>22</v>
      </c>
      <c r="R14" s="103">
        <v>7</v>
      </c>
      <c r="S14" s="103">
        <v>6</v>
      </c>
      <c r="T14" s="103">
        <v>6</v>
      </c>
      <c r="U14" s="103">
        <v>6</v>
      </c>
      <c r="V14" s="103">
        <v>6</v>
      </c>
      <c r="W14" s="103">
        <v>6</v>
      </c>
      <c r="X14" s="146">
        <v>0</v>
      </c>
    </row>
    <row r="15" spans="1:25" ht="16.5" thickTop="1" thickBot="1">
      <c r="A15"/>
      <c r="B15" s="137" t="s">
        <v>226</v>
      </c>
      <c r="C15" s="103">
        <v>328</v>
      </c>
      <c r="D15" s="103">
        <v>226</v>
      </c>
      <c r="E15" s="103">
        <v>208</v>
      </c>
      <c r="F15" s="103">
        <v>203</v>
      </c>
      <c r="G15" s="103">
        <v>204</v>
      </c>
      <c r="H15" s="103">
        <v>187</v>
      </c>
      <c r="I15" s="103">
        <v>183</v>
      </c>
      <c r="J15" s="103">
        <v>168</v>
      </c>
      <c r="K15" s="103">
        <v>143</v>
      </c>
      <c r="L15" s="103">
        <v>80</v>
      </c>
      <c r="M15" s="103">
        <v>38</v>
      </c>
      <c r="N15" s="103">
        <v>20</v>
      </c>
      <c r="O15" s="103">
        <v>9</v>
      </c>
      <c r="P15" s="103">
        <v>14</v>
      </c>
      <c r="Q15" s="103">
        <v>11</v>
      </c>
      <c r="R15" s="103">
        <v>4</v>
      </c>
      <c r="S15" s="103">
        <v>3</v>
      </c>
      <c r="T15" s="103">
        <v>47</v>
      </c>
      <c r="U15" s="103">
        <v>41</v>
      </c>
      <c r="V15" s="103">
        <v>37</v>
      </c>
      <c r="W15" s="103">
        <v>48</v>
      </c>
      <c r="X15" s="103">
        <v>9</v>
      </c>
    </row>
    <row r="16" spans="1:25" ht="16.5" thickTop="1" thickBot="1">
      <c r="A16"/>
      <c r="B16" s="137" t="s">
        <v>227</v>
      </c>
      <c r="C16" s="103">
        <v>237</v>
      </c>
      <c r="D16" s="103">
        <v>187</v>
      </c>
      <c r="E16" s="103">
        <v>154</v>
      </c>
      <c r="F16" s="103">
        <v>138</v>
      </c>
      <c r="G16" s="103">
        <v>121</v>
      </c>
      <c r="H16" s="103">
        <v>96</v>
      </c>
      <c r="I16" s="103">
        <v>83</v>
      </c>
      <c r="J16" s="103">
        <v>77</v>
      </c>
      <c r="K16" s="103">
        <v>68</v>
      </c>
      <c r="L16" s="103">
        <v>52</v>
      </c>
      <c r="M16" s="103">
        <v>1</v>
      </c>
      <c r="N16" s="146">
        <v>0</v>
      </c>
      <c r="O16" s="103">
        <v>1</v>
      </c>
      <c r="P16" s="103">
        <v>1</v>
      </c>
      <c r="Q16" s="146">
        <v>0</v>
      </c>
      <c r="R16" s="146">
        <v>0</v>
      </c>
      <c r="S16" s="146">
        <v>0</v>
      </c>
      <c r="T16" s="146">
        <v>0</v>
      </c>
      <c r="U16" s="103">
        <v>1</v>
      </c>
      <c r="V16" s="146">
        <v>0</v>
      </c>
      <c r="W16" s="146">
        <v>0</v>
      </c>
      <c r="X16" s="146">
        <v>0</v>
      </c>
      <c r="Y16"/>
    </row>
    <row r="17" spans="1:25" ht="16.5" thickTop="1" thickBot="1">
      <c r="A17"/>
      <c r="B17" s="137" t="s">
        <v>228</v>
      </c>
      <c r="C17" s="103">
        <v>257</v>
      </c>
      <c r="D17" s="103">
        <v>162</v>
      </c>
      <c r="E17" s="103">
        <v>177</v>
      </c>
      <c r="F17" s="103">
        <v>151</v>
      </c>
      <c r="G17" s="103">
        <v>113</v>
      </c>
      <c r="H17" s="103">
        <v>127</v>
      </c>
      <c r="I17" s="103">
        <v>56</v>
      </c>
      <c r="J17" s="103">
        <v>16</v>
      </c>
      <c r="K17" s="103">
        <v>1</v>
      </c>
      <c r="L17" s="146">
        <v>0</v>
      </c>
      <c r="M17" s="146">
        <v>0</v>
      </c>
      <c r="N17" s="146">
        <v>0</v>
      </c>
      <c r="O17" s="103">
        <v>8</v>
      </c>
      <c r="P17" s="103">
        <v>3</v>
      </c>
      <c r="Q17" s="103">
        <v>1</v>
      </c>
      <c r="R17" s="103">
        <v>1</v>
      </c>
      <c r="S17" s="103">
        <v>1</v>
      </c>
      <c r="T17" s="103">
        <v>1</v>
      </c>
      <c r="U17" s="103">
        <v>1</v>
      </c>
      <c r="V17" s="103">
        <v>1</v>
      </c>
      <c r="W17" s="103">
        <v>0</v>
      </c>
      <c r="X17" s="103">
        <v>0</v>
      </c>
      <c r="Y17"/>
    </row>
    <row r="18" spans="1:25" ht="16.5" thickTop="1" thickBot="1">
      <c r="A18"/>
      <c r="B18" s="144" t="s">
        <v>60</v>
      </c>
      <c r="C18" s="145">
        <f>SUM(C12:C17)</f>
        <v>9493</v>
      </c>
      <c r="D18" s="145">
        <f t="shared" ref="D18:S18" si="0">SUM(D12:D17)</f>
        <v>8081</v>
      </c>
      <c r="E18" s="145">
        <f t="shared" si="0"/>
        <v>7840</v>
      </c>
      <c r="F18" s="145">
        <f t="shared" si="0"/>
        <v>7188</v>
      </c>
      <c r="G18" s="145">
        <f t="shared" si="0"/>
        <v>6688</v>
      </c>
      <c r="H18" s="145">
        <f t="shared" si="0"/>
        <v>6418</v>
      </c>
      <c r="I18" s="145">
        <f t="shared" si="0"/>
        <v>6328</v>
      </c>
      <c r="J18" s="145">
        <f t="shared" si="0"/>
        <v>6059</v>
      </c>
      <c r="K18" s="145">
        <f t="shared" si="0"/>
        <v>5620</v>
      </c>
      <c r="L18" s="145">
        <f t="shared" si="0"/>
        <v>4706</v>
      </c>
      <c r="M18" s="145">
        <f t="shared" si="0"/>
        <v>2717</v>
      </c>
      <c r="N18" s="145">
        <f t="shared" si="0"/>
        <v>2050</v>
      </c>
      <c r="O18" s="145">
        <f t="shared" si="0"/>
        <v>1858</v>
      </c>
      <c r="P18" s="145">
        <f t="shared" si="0"/>
        <v>1858</v>
      </c>
      <c r="Q18" s="145">
        <f t="shared" si="0"/>
        <v>1834</v>
      </c>
      <c r="R18" s="145">
        <f t="shared" si="0"/>
        <v>1836</v>
      </c>
      <c r="S18" s="145">
        <f t="shared" si="0"/>
        <v>2015</v>
      </c>
      <c r="T18" s="145">
        <f>SUM(T12:T17)</f>
        <v>1960</v>
      </c>
      <c r="U18" s="145">
        <f t="shared" ref="U18:X18" si="1">SUM(U12:U17)</f>
        <v>1919</v>
      </c>
      <c r="V18" s="145">
        <f t="shared" si="1"/>
        <v>1804</v>
      </c>
      <c r="W18" s="145">
        <f t="shared" si="1"/>
        <v>1829</v>
      </c>
      <c r="X18" s="145">
        <f t="shared" si="1"/>
        <v>449</v>
      </c>
      <c r="Y18"/>
    </row>
    <row r="19" spans="1:25" ht="16.5" thickTop="1" thickBot="1">
      <c r="A19"/>
      <c r="B19" s="137" t="s">
        <v>241</v>
      </c>
      <c r="C19" s="103">
        <v>525</v>
      </c>
      <c r="D19" s="103">
        <v>385</v>
      </c>
      <c r="E19" s="103">
        <v>340</v>
      </c>
      <c r="F19" s="103">
        <v>295</v>
      </c>
      <c r="G19" s="103">
        <v>282</v>
      </c>
      <c r="H19" s="103">
        <v>250</v>
      </c>
      <c r="I19" s="103">
        <v>237</v>
      </c>
      <c r="J19" s="103">
        <v>240</v>
      </c>
      <c r="K19" s="103">
        <v>205</v>
      </c>
      <c r="L19" s="103">
        <v>184</v>
      </c>
      <c r="M19" s="103">
        <v>117</v>
      </c>
      <c r="N19" s="103">
        <v>101</v>
      </c>
      <c r="O19" s="103">
        <v>73</v>
      </c>
      <c r="P19" s="103">
        <v>53</v>
      </c>
      <c r="Q19" s="103">
        <v>34</v>
      </c>
      <c r="R19" s="103">
        <v>26</v>
      </c>
      <c r="S19" s="103">
        <v>20</v>
      </c>
      <c r="T19" s="103">
        <v>13</v>
      </c>
      <c r="U19" s="103">
        <v>6</v>
      </c>
      <c r="V19" s="103">
        <v>4</v>
      </c>
      <c r="W19" s="103">
        <v>2</v>
      </c>
      <c r="X19" s="103">
        <v>1</v>
      </c>
      <c r="Y19"/>
    </row>
    <row r="20" spans="1:25" ht="16.5" thickTop="1" thickBot="1">
      <c r="A20"/>
      <c r="B20" s="137" t="s">
        <v>30</v>
      </c>
      <c r="C20" s="103">
        <v>662</v>
      </c>
      <c r="D20" s="103">
        <v>669</v>
      </c>
      <c r="E20" s="103">
        <v>647</v>
      </c>
      <c r="F20" s="103">
        <v>613</v>
      </c>
      <c r="G20" s="103">
        <v>618</v>
      </c>
      <c r="H20" s="103">
        <v>604</v>
      </c>
      <c r="I20" s="103">
        <v>591</v>
      </c>
      <c r="J20" s="103">
        <v>521</v>
      </c>
      <c r="K20" s="103">
        <v>447</v>
      </c>
      <c r="L20" s="103">
        <v>372</v>
      </c>
      <c r="M20" s="103">
        <v>382</v>
      </c>
      <c r="N20" s="103">
        <v>381</v>
      </c>
      <c r="O20" s="103">
        <v>408</v>
      </c>
      <c r="P20" s="103">
        <v>422</v>
      </c>
      <c r="Q20" s="103">
        <v>522</v>
      </c>
      <c r="R20" s="103">
        <v>527</v>
      </c>
      <c r="S20" s="103">
        <v>560</v>
      </c>
      <c r="T20" s="103">
        <v>559</v>
      </c>
      <c r="U20" s="103">
        <v>576</v>
      </c>
      <c r="V20" s="103">
        <v>585</v>
      </c>
      <c r="W20" s="103">
        <v>586</v>
      </c>
      <c r="X20" s="103">
        <v>565</v>
      </c>
      <c r="Y20"/>
    </row>
    <row r="21" spans="1:25" ht="16.5" thickTop="1" thickBot="1">
      <c r="A21"/>
      <c r="B21" s="137" t="s">
        <v>31</v>
      </c>
      <c r="C21" s="103">
        <v>115</v>
      </c>
      <c r="D21" s="103">
        <v>68</v>
      </c>
      <c r="E21" s="103">
        <v>58</v>
      </c>
      <c r="F21" s="103">
        <v>50</v>
      </c>
      <c r="G21" s="103">
        <v>59</v>
      </c>
      <c r="H21" s="103">
        <v>52</v>
      </c>
      <c r="I21" s="103">
        <v>46</v>
      </c>
      <c r="J21" s="103">
        <v>43</v>
      </c>
      <c r="K21" s="103">
        <v>39</v>
      </c>
      <c r="L21" s="103">
        <v>36</v>
      </c>
      <c r="M21" s="103">
        <v>23</v>
      </c>
      <c r="N21" s="103">
        <v>17</v>
      </c>
      <c r="O21" s="103">
        <v>12</v>
      </c>
      <c r="P21" s="103">
        <v>10</v>
      </c>
      <c r="Q21" s="103">
        <v>4</v>
      </c>
      <c r="R21" s="103">
        <v>1</v>
      </c>
      <c r="S21" s="103">
        <v>1</v>
      </c>
      <c r="T21" s="146">
        <v>0</v>
      </c>
      <c r="U21" s="146">
        <v>0</v>
      </c>
      <c r="V21" s="146">
        <v>0</v>
      </c>
      <c r="W21" s="146">
        <v>0</v>
      </c>
      <c r="X21" s="146">
        <v>0</v>
      </c>
      <c r="Y21"/>
    </row>
    <row r="22" spans="1:25" ht="16.5" thickTop="1" thickBot="1">
      <c r="A22"/>
      <c r="B22" s="137" t="s">
        <v>32</v>
      </c>
      <c r="C22" s="103">
        <v>825</v>
      </c>
      <c r="D22" s="103">
        <v>839</v>
      </c>
      <c r="E22" s="103">
        <v>833</v>
      </c>
      <c r="F22" s="103">
        <v>811</v>
      </c>
      <c r="G22" s="103">
        <v>804</v>
      </c>
      <c r="H22" s="103">
        <v>783</v>
      </c>
      <c r="I22" s="103">
        <v>802</v>
      </c>
      <c r="J22" s="103">
        <v>685</v>
      </c>
      <c r="K22" s="103">
        <v>590</v>
      </c>
      <c r="L22" s="103">
        <v>513</v>
      </c>
      <c r="M22" s="103">
        <v>572</v>
      </c>
      <c r="N22" s="103">
        <v>611</v>
      </c>
      <c r="O22" s="103">
        <v>648</v>
      </c>
      <c r="P22" s="103">
        <v>677</v>
      </c>
      <c r="Q22" s="103">
        <v>757</v>
      </c>
      <c r="R22" s="103">
        <v>748</v>
      </c>
      <c r="S22" s="103">
        <v>775</v>
      </c>
      <c r="T22" s="103">
        <v>769</v>
      </c>
      <c r="U22" s="103">
        <v>777</v>
      </c>
      <c r="V22" s="103">
        <v>758</v>
      </c>
      <c r="W22" s="103">
        <v>734</v>
      </c>
      <c r="X22" s="103">
        <v>669</v>
      </c>
      <c r="Y22"/>
    </row>
    <row r="23" spans="1:25" ht="16.5" thickTop="1" thickBot="1">
      <c r="A23"/>
      <c r="B23" s="137" t="s">
        <v>33</v>
      </c>
      <c r="C23" s="103">
        <v>302</v>
      </c>
      <c r="D23" s="103">
        <v>295</v>
      </c>
      <c r="E23" s="103">
        <v>288</v>
      </c>
      <c r="F23" s="103">
        <v>279</v>
      </c>
      <c r="G23" s="103">
        <v>272</v>
      </c>
      <c r="H23" s="103">
        <v>246</v>
      </c>
      <c r="I23" s="103">
        <v>247</v>
      </c>
      <c r="J23" s="103">
        <v>222</v>
      </c>
      <c r="K23" s="103">
        <v>212</v>
      </c>
      <c r="L23" s="103">
        <v>184</v>
      </c>
      <c r="M23" s="103">
        <v>169</v>
      </c>
      <c r="N23" s="103">
        <v>135</v>
      </c>
      <c r="O23" s="103">
        <v>142</v>
      </c>
      <c r="P23" s="103">
        <v>144</v>
      </c>
      <c r="Q23" s="103">
        <v>166</v>
      </c>
      <c r="R23" s="103">
        <v>200</v>
      </c>
      <c r="S23" s="103">
        <v>239</v>
      </c>
      <c r="T23" s="103">
        <v>224</v>
      </c>
      <c r="U23" s="103">
        <v>263</v>
      </c>
      <c r="V23" s="103">
        <v>302</v>
      </c>
      <c r="W23" s="103">
        <v>332</v>
      </c>
      <c r="X23" s="103">
        <v>337</v>
      </c>
      <c r="Y23"/>
    </row>
    <row r="24" spans="1:25" ht="16.5" thickTop="1" thickBot="1">
      <c r="A24"/>
      <c r="B24" s="137" t="s">
        <v>242</v>
      </c>
      <c r="C24" s="103">
        <v>38</v>
      </c>
      <c r="D24" s="103">
        <v>22</v>
      </c>
      <c r="E24" s="103">
        <v>13</v>
      </c>
      <c r="F24" s="103">
        <v>8</v>
      </c>
      <c r="G24" s="103">
        <v>5</v>
      </c>
      <c r="H24" s="103">
        <v>5</v>
      </c>
      <c r="I24" s="103">
        <v>2</v>
      </c>
      <c r="J24" s="103">
        <v>1</v>
      </c>
      <c r="K24" s="103">
        <v>3</v>
      </c>
      <c r="L24" s="103">
        <v>0</v>
      </c>
      <c r="M24" s="103">
        <v>1</v>
      </c>
      <c r="N24" s="146">
        <v>0</v>
      </c>
      <c r="O24" s="146">
        <v>0</v>
      </c>
      <c r="P24" s="146">
        <v>0</v>
      </c>
      <c r="Q24" s="146">
        <v>0</v>
      </c>
      <c r="R24" s="146">
        <v>0</v>
      </c>
      <c r="S24" s="146">
        <v>0</v>
      </c>
      <c r="T24" s="146">
        <v>0</v>
      </c>
      <c r="U24" s="146">
        <v>0</v>
      </c>
      <c r="V24" s="146">
        <v>0</v>
      </c>
      <c r="W24" s="146">
        <v>0</v>
      </c>
      <c r="X24" s="146">
        <v>0</v>
      </c>
      <c r="Y24"/>
    </row>
    <row r="25" spans="1:25" ht="16.5" thickTop="1" thickBot="1">
      <c r="A25"/>
      <c r="B25" s="144" t="s">
        <v>69</v>
      </c>
      <c r="C25" s="145">
        <f>SUM(C19:C24)</f>
        <v>2467</v>
      </c>
      <c r="D25" s="145">
        <f t="shared" ref="D25:Q25" si="2">SUM(D19:D24)</f>
        <v>2278</v>
      </c>
      <c r="E25" s="145">
        <f t="shared" si="2"/>
        <v>2179</v>
      </c>
      <c r="F25" s="145">
        <f t="shared" si="2"/>
        <v>2056</v>
      </c>
      <c r="G25" s="145">
        <f t="shared" si="2"/>
        <v>2040</v>
      </c>
      <c r="H25" s="145">
        <f t="shared" si="2"/>
        <v>1940</v>
      </c>
      <c r="I25" s="145">
        <f t="shared" si="2"/>
        <v>1925</v>
      </c>
      <c r="J25" s="145">
        <f t="shared" si="2"/>
        <v>1712</v>
      </c>
      <c r="K25" s="145">
        <f t="shared" si="2"/>
        <v>1496</v>
      </c>
      <c r="L25" s="145">
        <f t="shared" si="2"/>
        <v>1289</v>
      </c>
      <c r="M25" s="145">
        <f t="shared" si="2"/>
        <v>1264</v>
      </c>
      <c r="N25" s="145">
        <f t="shared" si="2"/>
        <v>1245</v>
      </c>
      <c r="O25" s="145">
        <f t="shared" si="2"/>
        <v>1283</v>
      </c>
      <c r="P25" s="145">
        <f t="shared" si="2"/>
        <v>1306</v>
      </c>
      <c r="Q25" s="145">
        <f t="shared" si="2"/>
        <v>1483</v>
      </c>
      <c r="R25" s="145">
        <f t="shared" ref="R25:X25" si="3">SUM(R19:R24)</f>
        <v>1502</v>
      </c>
      <c r="S25" s="145">
        <f t="shared" si="3"/>
        <v>1595</v>
      </c>
      <c r="T25" s="145">
        <f t="shared" si="3"/>
        <v>1565</v>
      </c>
      <c r="U25" s="145">
        <f t="shared" si="3"/>
        <v>1622</v>
      </c>
      <c r="V25" s="145">
        <f t="shared" si="3"/>
        <v>1649</v>
      </c>
      <c r="W25" s="145">
        <f t="shared" si="3"/>
        <v>1654</v>
      </c>
      <c r="X25" s="145">
        <f t="shared" si="3"/>
        <v>1572</v>
      </c>
      <c r="Y25"/>
    </row>
    <row r="26" spans="1:25" ht="25.5" thickTop="1" thickBot="1">
      <c r="A26"/>
      <c r="B26" s="39" t="s">
        <v>70</v>
      </c>
      <c r="C26" s="39">
        <f>C18+C25</f>
        <v>11960</v>
      </c>
      <c r="D26" s="39">
        <f t="shared" ref="D26:X26" si="4">D18+D25</f>
        <v>10359</v>
      </c>
      <c r="E26" s="39">
        <f t="shared" si="4"/>
        <v>10019</v>
      </c>
      <c r="F26" s="39">
        <f t="shared" si="4"/>
        <v>9244</v>
      </c>
      <c r="G26" s="39">
        <f t="shared" si="4"/>
        <v>8728</v>
      </c>
      <c r="H26" s="39">
        <f t="shared" si="4"/>
        <v>8358</v>
      </c>
      <c r="I26" s="39">
        <f t="shared" si="4"/>
        <v>8253</v>
      </c>
      <c r="J26" s="39">
        <f t="shared" si="4"/>
        <v>7771</v>
      </c>
      <c r="K26" s="39">
        <f>K18+K25</f>
        <v>7116</v>
      </c>
      <c r="L26" s="39">
        <f t="shared" si="4"/>
        <v>5995</v>
      </c>
      <c r="M26" s="39">
        <f t="shared" si="4"/>
        <v>3981</v>
      </c>
      <c r="N26" s="39">
        <f t="shared" si="4"/>
        <v>3295</v>
      </c>
      <c r="O26" s="39">
        <f t="shared" si="4"/>
        <v>3141</v>
      </c>
      <c r="P26" s="39">
        <f t="shared" si="4"/>
        <v>3164</v>
      </c>
      <c r="Q26" s="39">
        <f t="shared" si="4"/>
        <v>3317</v>
      </c>
      <c r="R26" s="39">
        <f t="shared" si="4"/>
        <v>3338</v>
      </c>
      <c r="S26" s="39">
        <f t="shared" si="4"/>
        <v>3610</v>
      </c>
      <c r="T26" s="39">
        <f t="shared" si="4"/>
        <v>3525</v>
      </c>
      <c r="U26" s="39">
        <f t="shared" si="4"/>
        <v>3541</v>
      </c>
      <c r="V26" s="39">
        <f t="shared" si="4"/>
        <v>3453</v>
      </c>
      <c r="W26" s="39">
        <f t="shared" si="4"/>
        <v>3483</v>
      </c>
      <c r="X26" s="39">
        <f t="shared" si="4"/>
        <v>2021</v>
      </c>
      <c r="Y26"/>
    </row>
    <row r="27" spans="1:25" ht="16.5" customHeight="1" thickTop="1">
      <c r="A27"/>
      <c r="B27" s="156" t="s">
        <v>369</v>
      </c>
      <c r="C27" s="156"/>
      <c r="D27" s="156"/>
      <c r="E27" s="156"/>
      <c r="F27" s="156"/>
      <c r="G27" s="156"/>
      <c r="H27" s="156"/>
      <c r="I27" s="156"/>
      <c r="J27" s="36"/>
      <c r="K27" s="36"/>
      <c r="L27" s="36"/>
      <c r="M27" s="36"/>
      <c r="N27" s="36"/>
      <c r="O27" s="36"/>
      <c r="P27" s="36"/>
      <c r="Q27" s="36"/>
      <c r="W27"/>
      <c r="X27"/>
      <c r="Y27"/>
    </row>
    <row r="28" spans="1:25" ht="15.75" thickBot="1">
      <c r="A28"/>
      <c r="B28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W28"/>
      <c r="X28"/>
      <c r="Y28"/>
    </row>
    <row r="29" spans="1:25" ht="16.5" thickTop="1" thickBot="1">
      <c r="A29"/>
      <c r="B29" s="76" t="s">
        <v>28</v>
      </c>
      <c r="C29" s="76" t="s">
        <v>0</v>
      </c>
      <c r="D29" s="76" t="s">
        <v>1</v>
      </c>
      <c r="E29" s="76" t="s">
        <v>2</v>
      </c>
      <c r="F29" s="76" t="s">
        <v>3</v>
      </c>
      <c r="G29" s="76" t="s">
        <v>4</v>
      </c>
      <c r="H29" s="76" t="s">
        <v>5</v>
      </c>
      <c r="I29" s="76" t="s">
        <v>6</v>
      </c>
      <c r="J29" s="76" t="s">
        <v>7</v>
      </c>
      <c r="K29" s="76" t="s">
        <v>8</v>
      </c>
      <c r="L29" s="76" t="s">
        <v>185</v>
      </c>
      <c r="M29" s="76" t="s">
        <v>10</v>
      </c>
      <c r="N29" s="76" t="s">
        <v>11</v>
      </c>
      <c r="O29" s="76" t="s">
        <v>196</v>
      </c>
      <c r="P29" s="76" t="s">
        <v>197</v>
      </c>
      <c r="Q29" s="76" t="s">
        <v>198</v>
      </c>
      <c r="R29" s="76" t="s">
        <v>238</v>
      </c>
      <c r="S29" s="76" t="s">
        <v>237</v>
      </c>
      <c r="T29" s="76" t="s">
        <v>288</v>
      </c>
      <c r="U29" s="76" t="s">
        <v>307</v>
      </c>
      <c r="V29" s="76" t="s">
        <v>308</v>
      </c>
      <c r="W29" s="76" t="s">
        <v>309</v>
      </c>
      <c r="X29" s="76" t="s">
        <v>310</v>
      </c>
      <c r="Y29"/>
    </row>
    <row r="30" spans="1:25" ht="24" thickTop="1" thickBot="1">
      <c r="A30"/>
      <c r="B30" s="137" t="s">
        <v>229</v>
      </c>
      <c r="C30" s="103">
        <f>'P12'!C18</f>
        <v>2653</v>
      </c>
      <c r="D30" s="103">
        <f>'P12'!D18</f>
        <v>2426</v>
      </c>
      <c r="E30" s="103">
        <f>'P12'!E18</f>
        <v>2579</v>
      </c>
      <c r="F30" s="103">
        <f>'P12'!F18</f>
        <v>2128</v>
      </c>
      <c r="G30" s="103">
        <f>'P12'!G18</f>
        <v>2040</v>
      </c>
      <c r="H30" s="103">
        <f>'P12'!H18</f>
        <v>1908</v>
      </c>
      <c r="I30" s="103">
        <f>'P12'!I18</f>
        <v>2017</v>
      </c>
      <c r="J30" s="103">
        <f>'P12'!J18</f>
        <v>1704</v>
      </c>
      <c r="K30" s="103">
        <f>'P12'!K18</f>
        <v>1499</v>
      </c>
      <c r="L30" s="103">
        <f>'P12'!L18</f>
        <v>1274</v>
      </c>
      <c r="M30" s="103">
        <f>'P12'!M18</f>
        <v>1235</v>
      </c>
      <c r="N30" s="103">
        <f>'P12'!N18</f>
        <v>1188</v>
      </c>
      <c r="O30" s="103">
        <f>'P12'!O18</f>
        <v>1321</v>
      </c>
      <c r="P30" s="103">
        <f>'P12'!P18</f>
        <v>1516</v>
      </c>
      <c r="Q30" s="103">
        <f>'P12'!Q18</f>
        <v>1859</v>
      </c>
      <c r="R30" s="103">
        <f>'P12'!R18</f>
        <v>1877</v>
      </c>
      <c r="S30" s="146">
        <v>0</v>
      </c>
      <c r="T30" s="146">
        <v>0</v>
      </c>
      <c r="U30" s="146">
        <v>0</v>
      </c>
      <c r="V30" s="146">
        <v>0</v>
      </c>
      <c r="W30" s="146">
        <v>0</v>
      </c>
      <c r="X30" s="146">
        <v>0</v>
      </c>
      <c r="Y30"/>
    </row>
    <row r="31" spans="1:25" ht="16.5" thickTop="1" thickBot="1">
      <c r="A31"/>
      <c r="B31" s="144" t="s">
        <v>60</v>
      </c>
      <c r="C31" s="145">
        <f>SUM(C30)</f>
        <v>2653</v>
      </c>
      <c r="D31" s="145">
        <f t="shared" ref="D31:P31" si="5">SUM(D30)</f>
        <v>2426</v>
      </c>
      <c r="E31" s="145">
        <f t="shared" si="5"/>
        <v>2579</v>
      </c>
      <c r="F31" s="145">
        <f t="shared" si="5"/>
        <v>2128</v>
      </c>
      <c r="G31" s="145">
        <f t="shared" si="5"/>
        <v>2040</v>
      </c>
      <c r="H31" s="145">
        <f t="shared" si="5"/>
        <v>1908</v>
      </c>
      <c r="I31" s="145">
        <f t="shared" si="5"/>
        <v>2017</v>
      </c>
      <c r="J31" s="145">
        <f t="shared" si="5"/>
        <v>1704</v>
      </c>
      <c r="K31" s="145">
        <f t="shared" si="5"/>
        <v>1499</v>
      </c>
      <c r="L31" s="145">
        <f t="shared" si="5"/>
        <v>1274</v>
      </c>
      <c r="M31" s="145">
        <f t="shared" si="5"/>
        <v>1235</v>
      </c>
      <c r="N31" s="145">
        <f t="shared" si="5"/>
        <v>1188</v>
      </c>
      <c r="O31" s="145">
        <f t="shared" si="5"/>
        <v>1321</v>
      </c>
      <c r="P31" s="145">
        <f t="shared" si="5"/>
        <v>1516</v>
      </c>
      <c r="Q31" s="145">
        <f>SUM(Q30)</f>
        <v>1859</v>
      </c>
      <c r="R31" s="145">
        <f t="shared" ref="R31:X31" si="6">SUM(R30)</f>
        <v>1877</v>
      </c>
      <c r="S31" s="147">
        <f t="shared" si="6"/>
        <v>0</v>
      </c>
      <c r="T31" s="147">
        <f t="shared" si="6"/>
        <v>0</v>
      </c>
      <c r="U31" s="147">
        <f t="shared" si="6"/>
        <v>0</v>
      </c>
      <c r="V31" s="147">
        <f t="shared" si="6"/>
        <v>0</v>
      </c>
      <c r="W31" s="147">
        <f t="shared" si="6"/>
        <v>0</v>
      </c>
      <c r="X31" s="147">
        <f t="shared" si="6"/>
        <v>0</v>
      </c>
      <c r="Y31"/>
    </row>
    <row r="32" spans="1:25" ht="16.5" thickTop="1" thickBot="1">
      <c r="A32"/>
      <c r="B32" s="137" t="s">
        <v>243</v>
      </c>
      <c r="C32" s="103">
        <v>635</v>
      </c>
      <c r="D32" s="103">
        <v>603</v>
      </c>
      <c r="E32" s="103">
        <v>556</v>
      </c>
      <c r="F32" s="103">
        <v>498</v>
      </c>
      <c r="G32" s="103">
        <v>452</v>
      </c>
      <c r="H32" s="103">
        <v>391</v>
      </c>
      <c r="I32" s="103">
        <v>355</v>
      </c>
      <c r="J32" s="103">
        <v>302</v>
      </c>
      <c r="K32" s="103">
        <v>283</v>
      </c>
      <c r="L32" s="103">
        <v>294</v>
      </c>
      <c r="M32" s="103">
        <v>282</v>
      </c>
      <c r="N32" s="103">
        <v>275</v>
      </c>
      <c r="O32" s="103">
        <v>231</v>
      </c>
      <c r="P32" s="103">
        <v>200</v>
      </c>
      <c r="Q32" s="103">
        <v>206</v>
      </c>
      <c r="R32" s="103">
        <v>214</v>
      </c>
      <c r="S32" s="103">
        <v>222</v>
      </c>
      <c r="T32" s="103">
        <v>233</v>
      </c>
      <c r="U32" s="103">
        <v>238</v>
      </c>
      <c r="V32" s="103">
        <v>244</v>
      </c>
      <c r="W32" s="103">
        <v>263</v>
      </c>
      <c r="X32" s="103">
        <v>262</v>
      </c>
      <c r="Y32"/>
    </row>
    <row r="33" spans="1:25" ht="16.5" thickTop="1" thickBot="1">
      <c r="A33"/>
      <c r="B33" s="137" t="s">
        <v>235</v>
      </c>
      <c r="C33" s="103">
        <v>223</v>
      </c>
      <c r="D33" s="103">
        <v>232</v>
      </c>
      <c r="E33" s="103">
        <v>219</v>
      </c>
      <c r="F33" s="103">
        <v>213</v>
      </c>
      <c r="G33" s="103">
        <v>207</v>
      </c>
      <c r="H33" s="103">
        <v>206</v>
      </c>
      <c r="I33" s="103">
        <v>215</v>
      </c>
      <c r="J33" s="103">
        <v>215</v>
      </c>
      <c r="K33" s="103">
        <v>174</v>
      </c>
      <c r="L33" s="103">
        <v>146</v>
      </c>
      <c r="M33" s="103">
        <v>112</v>
      </c>
      <c r="N33" s="103">
        <v>117</v>
      </c>
      <c r="O33" s="103">
        <v>126</v>
      </c>
      <c r="P33" s="103">
        <v>131</v>
      </c>
      <c r="Q33" s="103">
        <v>136</v>
      </c>
      <c r="R33" s="103">
        <v>137</v>
      </c>
      <c r="S33" s="103">
        <v>151</v>
      </c>
      <c r="T33" s="103">
        <v>152</v>
      </c>
      <c r="U33" s="103">
        <v>167</v>
      </c>
      <c r="V33" s="103">
        <v>178</v>
      </c>
      <c r="W33" s="103">
        <v>193</v>
      </c>
      <c r="X33" s="103">
        <v>195</v>
      </c>
      <c r="Y33"/>
    </row>
    <row r="34" spans="1:25" ht="16.5" thickTop="1" thickBot="1">
      <c r="A34"/>
      <c r="B34" s="137" t="s">
        <v>40</v>
      </c>
      <c r="C34" s="103">
        <v>728</v>
      </c>
      <c r="D34" s="103">
        <v>682</v>
      </c>
      <c r="E34" s="103">
        <v>603</v>
      </c>
      <c r="F34" s="103">
        <v>539</v>
      </c>
      <c r="G34" s="103">
        <v>476</v>
      </c>
      <c r="H34" s="103">
        <v>424</v>
      </c>
      <c r="I34" s="103">
        <v>391</v>
      </c>
      <c r="J34" s="103">
        <v>349</v>
      </c>
      <c r="K34" s="103">
        <v>271</v>
      </c>
      <c r="L34" s="103">
        <v>229</v>
      </c>
      <c r="M34" s="103">
        <v>202</v>
      </c>
      <c r="N34" s="103">
        <v>194</v>
      </c>
      <c r="O34" s="103">
        <v>183</v>
      </c>
      <c r="P34" s="103">
        <v>187</v>
      </c>
      <c r="Q34" s="103">
        <v>201</v>
      </c>
      <c r="R34" s="103">
        <v>200</v>
      </c>
      <c r="S34" s="103">
        <v>201</v>
      </c>
      <c r="T34" s="103">
        <v>219</v>
      </c>
      <c r="U34" s="103">
        <v>222</v>
      </c>
      <c r="V34" s="103">
        <v>242</v>
      </c>
      <c r="W34" s="103">
        <v>263</v>
      </c>
      <c r="X34" s="103">
        <v>264</v>
      </c>
      <c r="Y34"/>
    </row>
    <row r="35" spans="1:25" ht="16.5" thickTop="1" thickBot="1">
      <c r="A35"/>
      <c r="B35" s="137" t="s">
        <v>244</v>
      </c>
      <c r="C35" s="103">
        <v>426</v>
      </c>
      <c r="D35" s="103">
        <v>467</v>
      </c>
      <c r="E35" s="103">
        <v>490</v>
      </c>
      <c r="F35" s="103">
        <v>464</v>
      </c>
      <c r="G35" s="103">
        <v>487</v>
      </c>
      <c r="H35" s="103">
        <v>482</v>
      </c>
      <c r="I35" s="103">
        <v>481</v>
      </c>
      <c r="J35" s="103">
        <v>426</v>
      </c>
      <c r="K35" s="103">
        <v>312</v>
      </c>
      <c r="L35" s="103">
        <v>268</v>
      </c>
      <c r="M35" s="103">
        <v>224</v>
      </c>
      <c r="N35" s="103">
        <v>199</v>
      </c>
      <c r="O35" s="103">
        <v>222</v>
      </c>
      <c r="P35" s="103">
        <v>231</v>
      </c>
      <c r="Q35" s="103">
        <v>230</v>
      </c>
      <c r="R35" s="103">
        <v>242</v>
      </c>
      <c r="S35" s="103">
        <v>237</v>
      </c>
      <c r="T35" s="103">
        <v>255</v>
      </c>
      <c r="U35" s="103">
        <v>273</v>
      </c>
      <c r="V35" s="103">
        <v>276</v>
      </c>
      <c r="W35" s="103">
        <v>282</v>
      </c>
      <c r="X35" s="103">
        <v>291</v>
      </c>
      <c r="Y35"/>
    </row>
    <row r="36" spans="1:25" ht="24" thickTop="1" thickBot="1">
      <c r="A36"/>
      <c r="B36" s="137" t="s">
        <v>29</v>
      </c>
      <c r="C36" s="103">
        <v>602</v>
      </c>
      <c r="D36" s="103">
        <v>613</v>
      </c>
      <c r="E36" s="103">
        <v>585</v>
      </c>
      <c r="F36" s="103">
        <v>552</v>
      </c>
      <c r="G36" s="103">
        <v>526</v>
      </c>
      <c r="H36" s="103">
        <v>508</v>
      </c>
      <c r="I36" s="103">
        <v>521</v>
      </c>
      <c r="J36" s="103">
        <v>490</v>
      </c>
      <c r="K36" s="103">
        <v>476</v>
      </c>
      <c r="L36" s="103">
        <v>450</v>
      </c>
      <c r="M36" s="103">
        <v>499</v>
      </c>
      <c r="N36" s="103">
        <v>556</v>
      </c>
      <c r="O36" s="103">
        <v>642</v>
      </c>
      <c r="P36" s="103">
        <v>735</v>
      </c>
      <c r="Q36" s="103">
        <v>932</v>
      </c>
      <c r="R36" s="103">
        <v>927</v>
      </c>
      <c r="S36" s="146">
        <v>0</v>
      </c>
      <c r="T36" s="146">
        <v>0</v>
      </c>
      <c r="U36" s="146">
        <v>0</v>
      </c>
      <c r="V36" s="146">
        <v>0</v>
      </c>
      <c r="W36" s="146">
        <v>0</v>
      </c>
      <c r="X36" s="146">
        <v>0</v>
      </c>
      <c r="Y36"/>
    </row>
    <row r="37" spans="1:25" ht="16.5" thickTop="1" thickBot="1">
      <c r="A37"/>
      <c r="B37" s="137" t="s">
        <v>41</v>
      </c>
      <c r="C37" s="103">
        <v>328</v>
      </c>
      <c r="D37" s="103">
        <v>369</v>
      </c>
      <c r="E37" s="103">
        <v>390</v>
      </c>
      <c r="F37" s="103">
        <v>358</v>
      </c>
      <c r="G37" s="103">
        <v>412</v>
      </c>
      <c r="H37" s="103">
        <v>434</v>
      </c>
      <c r="I37" s="103">
        <v>477</v>
      </c>
      <c r="J37" s="103">
        <v>485</v>
      </c>
      <c r="K37" s="103">
        <v>509</v>
      </c>
      <c r="L37" s="103">
        <v>530</v>
      </c>
      <c r="M37" s="103">
        <v>534</v>
      </c>
      <c r="N37" s="103">
        <v>493</v>
      </c>
      <c r="O37" s="103">
        <v>518</v>
      </c>
      <c r="P37" s="103">
        <v>554</v>
      </c>
      <c r="Q37" s="103">
        <v>593</v>
      </c>
      <c r="R37" s="103">
        <v>600</v>
      </c>
      <c r="S37" s="103">
        <v>618</v>
      </c>
      <c r="T37" s="103">
        <v>629</v>
      </c>
      <c r="U37" s="103">
        <v>668</v>
      </c>
      <c r="V37" s="103">
        <v>673</v>
      </c>
      <c r="W37" s="103">
        <v>682</v>
      </c>
      <c r="X37" s="103">
        <v>674</v>
      </c>
      <c r="Y37"/>
    </row>
    <row r="38" spans="1:25" ht="16.5" thickTop="1" thickBot="1">
      <c r="A38"/>
      <c r="B38" s="137" t="s">
        <v>245</v>
      </c>
      <c r="C38" s="103">
        <v>337</v>
      </c>
      <c r="D38" s="103">
        <v>355</v>
      </c>
      <c r="E38" s="103">
        <v>337</v>
      </c>
      <c r="F38" s="103">
        <v>312</v>
      </c>
      <c r="G38" s="103">
        <v>306</v>
      </c>
      <c r="H38" s="103">
        <v>301</v>
      </c>
      <c r="I38" s="103">
        <v>305</v>
      </c>
      <c r="J38" s="103">
        <v>278</v>
      </c>
      <c r="K38" s="103">
        <v>230</v>
      </c>
      <c r="L38" s="103">
        <v>195</v>
      </c>
      <c r="M38" s="103">
        <v>181</v>
      </c>
      <c r="N38" s="103">
        <v>226</v>
      </c>
      <c r="O38" s="103">
        <v>259</v>
      </c>
      <c r="P38" s="103">
        <v>303</v>
      </c>
      <c r="Q38" s="103">
        <v>331</v>
      </c>
      <c r="R38" s="103">
        <v>414</v>
      </c>
      <c r="S38" s="103">
        <v>455</v>
      </c>
      <c r="T38" s="103">
        <v>499</v>
      </c>
      <c r="U38" s="103">
        <v>551</v>
      </c>
      <c r="V38" s="103">
        <v>602</v>
      </c>
      <c r="W38" s="103">
        <v>629</v>
      </c>
      <c r="X38" s="103">
        <v>631</v>
      </c>
      <c r="Y38"/>
    </row>
    <row r="39" spans="1:25" ht="16.5" thickTop="1" thickBot="1">
      <c r="A39"/>
      <c r="B39" s="137" t="s">
        <v>236</v>
      </c>
      <c r="C39" s="103">
        <v>863</v>
      </c>
      <c r="D39" s="103">
        <v>873</v>
      </c>
      <c r="E39" s="103">
        <v>844</v>
      </c>
      <c r="F39" s="103">
        <v>808</v>
      </c>
      <c r="G39" s="103">
        <v>779</v>
      </c>
      <c r="H39" s="103">
        <v>743</v>
      </c>
      <c r="I39" s="103">
        <v>723</v>
      </c>
      <c r="J39" s="103">
        <v>686</v>
      </c>
      <c r="K39" s="103">
        <v>644</v>
      </c>
      <c r="L39" s="103">
        <v>619</v>
      </c>
      <c r="M39" s="103">
        <v>628</v>
      </c>
      <c r="N39" s="103">
        <v>680</v>
      </c>
      <c r="O39" s="103">
        <v>567</v>
      </c>
      <c r="P39" s="103">
        <v>747</v>
      </c>
      <c r="Q39" s="103">
        <v>982</v>
      </c>
      <c r="R39" s="103">
        <v>1095</v>
      </c>
      <c r="S39" s="103">
        <v>1309</v>
      </c>
      <c r="T39" s="103">
        <v>1409</v>
      </c>
      <c r="U39" s="103">
        <v>1419</v>
      </c>
      <c r="V39" s="103">
        <v>1425</v>
      </c>
      <c r="W39" s="103">
        <v>1397</v>
      </c>
      <c r="X39" s="103">
        <v>1320</v>
      </c>
      <c r="Y39"/>
    </row>
    <row r="40" spans="1:25" ht="16.5" thickTop="1" thickBot="1">
      <c r="A40"/>
      <c r="B40" s="137" t="s">
        <v>42</v>
      </c>
      <c r="C40" s="103">
        <v>360</v>
      </c>
      <c r="D40" s="103">
        <v>416</v>
      </c>
      <c r="E40" s="103">
        <v>411</v>
      </c>
      <c r="F40" s="103">
        <v>379</v>
      </c>
      <c r="G40" s="103">
        <v>385</v>
      </c>
      <c r="H40" s="103">
        <v>378</v>
      </c>
      <c r="I40" s="103">
        <v>365</v>
      </c>
      <c r="J40" s="103">
        <v>349</v>
      </c>
      <c r="K40" s="103">
        <v>294</v>
      </c>
      <c r="L40" s="103">
        <v>263</v>
      </c>
      <c r="M40" s="103">
        <v>225</v>
      </c>
      <c r="N40" s="103">
        <v>202</v>
      </c>
      <c r="O40" s="103">
        <v>201</v>
      </c>
      <c r="P40" s="103">
        <v>196</v>
      </c>
      <c r="Q40" s="103">
        <v>183</v>
      </c>
      <c r="R40" s="103">
        <v>181</v>
      </c>
      <c r="S40" s="103">
        <v>180</v>
      </c>
      <c r="T40" s="103">
        <v>195</v>
      </c>
      <c r="U40" s="103">
        <v>209</v>
      </c>
      <c r="V40" s="103">
        <v>218</v>
      </c>
      <c r="W40" s="103">
        <v>239</v>
      </c>
      <c r="X40" s="103">
        <v>218</v>
      </c>
      <c r="Y40"/>
    </row>
    <row r="41" spans="1:25" ht="16.5" thickTop="1" thickBot="1">
      <c r="A41"/>
      <c r="B41" s="144" t="s">
        <v>69</v>
      </c>
      <c r="C41" s="145">
        <f>SUM(C32:C40)</f>
        <v>4502</v>
      </c>
      <c r="D41" s="145">
        <f t="shared" ref="D41:Q41" si="7">SUM(D32:D40)</f>
        <v>4610</v>
      </c>
      <c r="E41" s="145">
        <f t="shared" si="7"/>
        <v>4435</v>
      </c>
      <c r="F41" s="145">
        <f t="shared" si="7"/>
        <v>4123</v>
      </c>
      <c r="G41" s="145">
        <f t="shared" si="7"/>
        <v>4030</v>
      </c>
      <c r="H41" s="145">
        <f t="shared" si="7"/>
        <v>3867</v>
      </c>
      <c r="I41" s="145">
        <f t="shared" si="7"/>
        <v>3833</v>
      </c>
      <c r="J41" s="145">
        <f t="shared" si="7"/>
        <v>3580</v>
      </c>
      <c r="K41" s="145">
        <f t="shared" si="7"/>
        <v>3193</v>
      </c>
      <c r="L41" s="145">
        <f t="shared" si="7"/>
        <v>2994</v>
      </c>
      <c r="M41" s="145">
        <f t="shared" si="7"/>
        <v>2887</v>
      </c>
      <c r="N41" s="145">
        <f t="shared" si="7"/>
        <v>2942</v>
      </c>
      <c r="O41" s="145">
        <f t="shared" si="7"/>
        <v>2949</v>
      </c>
      <c r="P41" s="145">
        <f t="shared" si="7"/>
        <v>3284</v>
      </c>
      <c r="Q41" s="145">
        <f t="shared" si="7"/>
        <v>3794</v>
      </c>
      <c r="R41" s="145">
        <f t="shared" ref="R41" si="8">SUM(R32:R40)</f>
        <v>4010</v>
      </c>
      <c r="S41" s="145">
        <f>SUM(S32:S40)</f>
        <v>3373</v>
      </c>
      <c r="T41" s="145">
        <f>SUM(T32:T40)</f>
        <v>3591</v>
      </c>
      <c r="U41" s="145">
        <f t="shared" ref="U41:X41" si="9">SUM(U32:U40)</f>
        <v>3747</v>
      </c>
      <c r="V41" s="145">
        <f t="shared" si="9"/>
        <v>3858</v>
      </c>
      <c r="W41" s="145">
        <f t="shared" si="9"/>
        <v>3948</v>
      </c>
      <c r="X41" s="145">
        <f t="shared" si="9"/>
        <v>3855</v>
      </c>
      <c r="Y41"/>
    </row>
    <row r="42" spans="1:25" ht="16.5" thickTop="1" thickBot="1">
      <c r="A42"/>
      <c r="B42" s="39" t="s">
        <v>71</v>
      </c>
      <c r="C42" s="39">
        <f>C31+C41</f>
        <v>7155</v>
      </c>
      <c r="D42" s="39">
        <f t="shared" ref="D42:Q42" si="10">D31+D41</f>
        <v>7036</v>
      </c>
      <c r="E42" s="39">
        <f t="shared" si="10"/>
        <v>7014</v>
      </c>
      <c r="F42" s="39">
        <f t="shared" si="10"/>
        <v>6251</v>
      </c>
      <c r="G42" s="39">
        <f t="shared" si="10"/>
        <v>6070</v>
      </c>
      <c r="H42" s="39">
        <f t="shared" si="10"/>
        <v>5775</v>
      </c>
      <c r="I42" s="39">
        <f t="shared" si="10"/>
        <v>5850</v>
      </c>
      <c r="J42" s="39">
        <f t="shared" si="10"/>
        <v>5284</v>
      </c>
      <c r="K42" s="39">
        <f t="shared" si="10"/>
        <v>4692</v>
      </c>
      <c r="L42" s="39">
        <f t="shared" si="10"/>
        <v>4268</v>
      </c>
      <c r="M42" s="39">
        <f t="shared" si="10"/>
        <v>4122</v>
      </c>
      <c r="N42" s="39">
        <f t="shared" si="10"/>
        <v>4130</v>
      </c>
      <c r="O42" s="39">
        <f t="shared" si="10"/>
        <v>4270</v>
      </c>
      <c r="P42" s="39">
        <f t="shared" si="10"/>
        <v>4800</v>
      </c>
      <c r="Q42" s="39">
        <f t="shared" si="10"/>
        <v>5653</v>
      </c>
      <c r="R42" s="39">
        <f t="shared" ref="R42" si="11">R31+R41</f>
        <v>5887</v>
      </c>
      <c r="S42" s="39">
        <f>S31+S41</f>
        <v>3373</v>
      </c>
      <c r="T42" s="39">
        <f>T31+T41</f>
        <v>3591</v>
      </c>
      <c r="U42" s="39">
        <f t="shared" ref="U42:X42" si="12">U31+U41</f>
        <v>3747</v>
      </c>
      <c r="V42" s="39">
        <f t="shared" si="12"/>
        <v>3858</v>
      </c>
      <c r="W42" s="39">
        <f t="shared" si="12"/>
        <v>3948</v>
      </c>
      <c r="X42" s="39">
        <f t="shared" si="12"/>
        <v>3855</v>
      </c>
      <c r="Y42"/>
    </row>
    <row r="43" spans="1:25" ht="15.75" customHeight="1" thickTop="1">
      <c r="A43"/>
      <c r="B43" s="157" t="s">
        <v>369</v>
      </c>
      <c r="C43" s="157"/>
      <c r="D43" s="157"/>
      <c r="E43" s="157"/>
      <c r="F43" s="157"/>
      <c r="G43" s="157"/>
      <c r="H43" s="157"/>
      <c r="W43"/>
      <c r="X43"/>
      <c r="Y43"/>
    </row>
    <row r="44" spans="1:25" ht="15.75" thickBot="1">
      <c r="A44"/>
      <c r="B44"/>
      <c r="W44"/>
      <c r="X44"/>
      <c r="Y44"/>
    </row>
    <row r="45" spans="1:25" ht="16.5" thickTop="1" thickBot="1">
      <c r="A45"/>
      <c r="B45" s="76" t="s">
        <v>63</v>
      </c>
      <c r="C45" s="76" t="s">
        <v>0</v>
      </c>
      <c r="D45" s="76" t="s">
        <v>1</v>
      </c>
      <c r="E45" s="76" t="s">
        <v>2</v>
      </c>
      <c r="F45" s="76" t="s">
        <v>3</v>
      </c>
      <c r="G45" s="76" t="s">
        <v>4</v>
      </c>
      <c r="H45" s="76" t="s">
        <v>5</v>
      </c>
      <c r="I45" s="76" t="s">
        <v>6</v>
      </c>
      <c r="J45" s="76" t="s">
        <v>7</v>
      </c>
      <c r="K45" s="76" t="s">
        <v>8</v>
      </c>
      <c r="L45" s="76" t="s">
        <v>185</v>
      </c>
      <c r="M45" s="76" t="s">
        <v>10</v>
      </c>
      <c r="N45" s="76" t="s">
        <v>11</v>
      </c>
      <c r="O45" s="76" t="s">
        <v>196</v>
      </c>
      <c r="P45" s="76" t="s">
        <v>197</v>
      </c>
      <c r="Q45" s="76" t="s">
        <v>198</v>
      </c>
      <c r="R45" s="76" t="s">
        <v>238</v>
      </c>
      <c r="S45" s="76" t="s">
        <v>237</v>
      </c>
      <c r="T45" s="76" t="s">
        <v>288</v>
      </c>
      <c r="U45" s="76" t="s">
        <v>307</v>
      </c>
      <c r="V45" s="76" t="s">
        <v>308</v>
      </c>
      <c r="W45" s="76" t="s">
        <v>309</v>
      </c>
      <c r="X45" s="76" t="s">
        <v>310</v>
      </c>
      <c r="Y45"/>
    </row>
    <row r="46" spans="1:25" ht="16.5" thickTop="1" thickBot="1">
      <c r="A46"/>
      <c r="B46" s="137" t="s">
        <v>230</v>
      </c>
      <c r="C46" s="103">
        <v>3919</v>
      </c>
      <c r="D46" s="103">
        <v>3712</v>
      </c>
      <c r="E46" s="103">
        <v>3668</v>
      </c>
      <c r="F46" s="103">
        <v>3168</v>
      </c>
      <c r="G46" s="103">
        <v>2928</v>
      </c>
      <c r="H46" s="103">
        <v>2767</v>
      </c>
      <c r="I46" s="103">
        <v>2784</v>
      </c>
      <c r="J46" s="103">
        <v>2343</v>
      </c>
      <c r="K46" s="103">
        <v>1979</v>
      </c>
      <c r="L46" s="103">
        <v>1594</v>
      </c>
      <c r="M46" s="103">
        <v>1100</v>
      </c>
      <c r="N46" s="103">
        <v>806</v>
      </c>
      <c r="O46" s="103">
        <v>492</v>
      </c>
      <c r="P46" s="103">
        <v>405</v>
      </c>
      <c r="Q46" s="103">
        <v>314</v>
      </c>
      <c r="R46" s="103">
        <v>203</v>
      </c>
      <c r="S46" s="103">
        <v>85</v>
      </c>
      <c r="T46" s="103">
        <v>39</v>
      </c>
      <c r="U46" s="103">
        <v>23</v>
      </c>
      <c r="V46" s="103">
        <v>4</v>
      </c>
      <c r="W46" s="103">
        <v>4</v>
      </c>
      <c r="X46" s="103">
        <v>1</v>
      </c>
      <c r="Y46"/>
    </row>
    <row r="47" spans="1:25" ht="24" thickTop="1" thickBot="1">
      <c r="A47"/>
      <c r="B47" s="137" t="s">
        <v>231</v>
      </c>
      <c r="C47" s="103">
        <v>2658</v>
      </c>
      <c r="D47" s="103">
        <v>2335</v>
      </c>
      <c r="E47" s="103">
        <v>2264</v>
      </c>
      <c r="F47" s="103">
        <v>2071</v>
      </c>
      <c r="G47" s="103">
        <v>2003</v>
      </c>
      <c r="H47" s="103">
        <v>1800</v>
      </c>
      <c r="I47" s="103">
        <v>1591</v>
      </c>
      <c r="J47" s="103">
        <v>1290</v>
      </c>
      <c r="K47" s="103">
        <v>1124</v>
      </c>
      <c r="L47" s="103">
        <v>853</v>
      </c>
      <c r="M47" s="103">
        <v>468</v>
      </c>
      <c r="N47" s="103">
        <v>290</v>
      </c>
      <c r="O47" s="103">
        <v>199</v>
      </c>
      <c r="P47" s="103">
        <v>139</v>
      </c>
      <c r="Q47" s="103">
        <v>71</v>
      </c>
      <c r="R47" s="103">
        <v>18</v>
      </c>
      <c r="S47" s="103">
        <v>7</v>
      </c>
      <c r="T47" s="103">
        <v>9</v>
      </c>
      <c r="U47" s="103">
        <v>3</v>
      </c>
      <c r="V47" s="146">
        <v>0</v>
      </c>
      <c r="W47" s="103">
        <v>1</v>
      </c>
      <c r="X47" s="146">
        <v>0</v>
      </c>
      <c r="Y47"/>
    </row>
    <row r="48" spans="1:25" ht="24" thickTop="1" thickBot="1">
      <c r="A48"/>
      <c r="B48" s="137" t="s">
        <v>232</v>
      </c>
      <c r="C48" s="103">
        <v>1100</v>
      </c>
      <c r="D48" s="103">
        <v>957</v>
      </c>
      <c r="E48" s="103">
        <v>881</v>
      </c>
      <c r="F48" s="103">
        <v>807</v>
      </c>
      <c r="G48" s="103">
        <v>666</v>
      </c>
      <c r="H48" s="103">
        <v>641</v>
      </c>
      <c r="I48" s="103">
        <v>564</v>
      </c>
      <c r="J48" s="103">
        <v>480</v>
      </c>
      <c r="K48" s="103">
        <v>370</v>
      </c>
      <c r="L48" s="103">
        <v>256</v>
      </c>
      <c r="M48" s="103">
        <v>128</v>
      </c>
      <c r="N48" s="103">
        <v>102</v>
      </c>
      <c r="O48" s="103">
        <v>65</v>
      </c>
      <c r="P48" s="103">
        <v>64</v>
      </c>
      <c r="Q48" s="103">
        <v>50</v>
      </c>
      <c r="R48" s="103">
        <v>18</v>
      </c>
      <c r="S48" s="103">
        <v>5</v>
      </c>
      <c r="T48" s="103">
        <v>3</v>
      </c>
      <c r="U48" s="146">
        <v>0</v>
      </c>
      <c r="V48" s="146">
        <v>0</v>
      </c>
      <c r="W48" s="103">
        <v>1</v>
      </c>
      <c r="X48" s="146">
        <v>0</v>
      </c>
      <c r="Y48"/>
    </row>
    <row r="49" spans="1:25" ht="24" thickTop="1" thickBot="1">
      <c r="A49"/>
      <c r="B49" s="137" t="s">
        <v>29</v>
      </c>
      <c r="C49" s="146">
        <v>0</v>
      </c>
      <c r="D49" s="146">
        <v>0</v>
      </c>
      <c r="E49" s="146">
        <v>0</v>
      </c>
      <c r="F49" s="146">
        <v>0</v>
      </c>
      <c r="G49" s="146">
        <v>0</v>
      </c>
      <c r="H49" s="146">
        <v>0</v>
      </c>
      <c r="I49" s="146">
        <v>0</v>
      </c>
      <c r="J49" s="146">
        <v>0</v>
      </c>
      <c r="K49" s="146">
        <v>0</v>
      </c>
      <c r="L49" s="146">
        <v>0</v>
      </c>
      <c r="M49" s="146">
        <v>0</v>
      </c>
      <c r="N49" s="146">
        <v>0</v>
      </c>
      <c r="O49" s="146">
        <v>0</v>
      </c>
      <c r="P49" s="146">
        <v>0</v>
      </c>
      <c r="Q49" s="146">
        <v>0</v>
      </c>
      <c r="R49" s="146">
        <v>0</v>
      </c>
      <c r="S49" s="103">
        <v>1636</v>
      </c>
      <c r="T49" s="103">
        <v>1885</v>
      </c>
      <c r="U49" s="103">
        <v>2225</v>
      </c>
      <c r="V49" s="103">
        <v>2003</v>
      </c>
      <c r="W49" s="103">
        <v>1950</v>
      </c>
      <c r="X49" s="103">
        <v>445</v>
      </c>
      <c r="Y49"/>
    </row>
    <row r="50" spans="1:25" ht="16.5" thickTop="1" thickBot="1">
      <c r="A50"/>
      <c r="B50" s="144" t="s">
        <v>60</v>
      </c>
      <c r="C50" s="145">
        <f>SUM(C46:C49)</f>
        <v>7677</v>
      </c>
      <c r="D50" s="145">
        <f t="shared" ref="D50:X50" si="13">SUM(D46:D49)</f>
        <v>7004</v>
      </c>
      <c r="E50" s="145">
        <f t="shared" si="13"/>
        <v>6813</v>
      </c>
      <c r="F50" s="145">
        <f t="shared" si="13"/>
        <v>6046</v>
      </c>
      <c r="G50" s="145">
        <f t="shared" si="13"/>
        <v>5597</v>
      </c>
      <c r="H50" s="145">
        <f t="shared" si="13"/>
        <v>5208</v>
      </c>
      <c r="I50" s="145">
        <f t="shared" si="13"/>
        <v>4939</v>
      </c>
      <c r="J50" s="145">
        <f t="shared" si="13"/>
        <v>4113</v>
      </c>
      <c r="K50" s="145">
        <f t="shared" si="13"/>
        <v>3473</v>
      </c>
      <c r="L50" s="145">
        <f t="shared" si="13"/>
        <v>2703</v>
      </c>
      <c r="M50" s="145">
        <f t="shared" si="13"/>
        <v>1696</v>
      </c>
      <c r="N50" s="145">
        <f t="shared" si="13"/>
        <v>1198</v>
      </c>
      <c r="O50" s="145">
        <f t="shared" si="13"/>
        <v>756</v>
      </c>
      <c r="P50" s="145">
        <f t="shared" si="13"/>
        <v>608</v>
      </c>
      <c r="Q50" s="145">
        <f t="shared" si="13"/>
        <v>435</v>
      </c>
      <c r="R50" s="145">
        <f t="shared" si="13"/>
        <v>239</v>
      </c>
      <c r="S50" s="145">
        <f t="shared" si="13"/>
        <v>1733</v>
      </c>
      <c r="T50" s="145">
        <f t="shared" si="13"/>
        <v>1936</v>
      </c>
      <c r="U50" s="145">
        <f t="shared" si="13"/>
        <v>2251</v>
      </c>
      <c r="V50" s="145">
        <f t="shared" si="13"/>
        <v>2007</v>
      </c>
      <c r="W50" s="145">
        <f t="shared" si="13"/>
        <v>1956</v>
      </c>
      <c r="X50" s="145">
        <f t="shared" si="13"/>
        <v>446</v>
      </c>
      <c r="Y50"/>
    </row>
    <row r="51" spans="1:25" ht="16.5" thickTop="1" thickBot="1">
      <c r="A51"/>
      <c r="B51" s="137" t="s">
        <v>246</v>
      </c>
      <c r="C51" s="103">
        <v>2</v>
      </c>
      <c r="D51" s="103">
        <v>2</v>
      </c>
      <c r="E51" s="103">
        <v>1</v>
      </c>
      <c r="F51" s="103">
        <v>0</v>
      </c>
      <c r="G51" s="103">
        <v>0</v>
      </c>
      <c r="H51" s="103">
        <v>0</v>
      </c>
      <c r="I51" s="103">
        <v>0</v>
      </c>
      <c r="J51" s="103">
        <v>0</v>
      </c>
      <c r="K51" s="103">
        <v>0</v>
      </c>
      <c r="L51" s="103">
        <v>0</v>
      </c>
      <c r="M51" s="103">
        <v>0</v>
      </c>
      <c r="N51" s="103">
        <v>0</v>
      </c>
      <c r="O51" s="103">
        <v>0</v>
      </c>
      <c r="P51" s="103">
        <v>0</v>
      </c>
      <c r="Q51" s="103">
        <v>0</v>
      </c>
      <c r="R51" s="103">
        <v>0</v>
      </c>
      <c r="S51" s="103">
        <v>0</v>
      </c>
      <c r="T51" s="103">
        <v>0</v>
      </c>
      <c r="U51" s="103">
        <v>0</v>
      </c>
      <c r="V51" s="103">
        <v>0</v>
      </c>
      <c r="W51" s="103">
        <v>0</v>
      </c>
      <c r="X51" s="103">
        <v>0</v>
      </c>
      <c r="Y51"/>
    </row>
    <row r="52" spans="1:25" ht="16.5" thickTop="1" thickBot="1">
      <c r="A52"/>
      <c r="B52" s="137" t="s">
        <v>247</v>
      </c>
      <c r="C52" s="138">
        <v>0</v>
      </c>
      <c r="D52" s="138">
        <v>0</v>
      </c>
      <c r="E52" s="138">
        <v>0</v>
      </c>
      <c r="F52" s="138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v>0</v>
      </c>
      <c r="R52" s="138">
        <v>0</v>
      </c>
      <c r="S52" s="103">
        <v>46</v>
      </c>
      <c r="T52" s="103">
        <v>60</v>
      </c>
      <c r="U52" s="103">
        <v>90</v>
      </c>
      <c r="V52" s="103">
        <v>124</v>
      </c>
      <c r="W52" s="103">
        <v>148</v>
      </c>
      <c r="X52" s="103">
        <v>171</v>
      </c>
      <c r="Y52"/>
    </row>
    <row r="53" spans="1:25" ht="24" thickTop="1" thickBot="1">
      <c r="A53"/>
      <c r="B53" s="137" t="s">
        <v>29</v>
      </c>
      <c r="C53" s="138">
        <v>0</v>
      </c>
      <c r="D53" s="138">
        <v>0</v>
      </c>
      <c r="E53" s="138">
        <v>0</v>
      </c>
      <c r="F53" s="138">
        <v>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03">
        <v>1085</v>
      </c>
      <c r="T53" s="103">
        <v>1139</v>
      </c>
      <c r="U53" s="103">
        <v>1221</v>
      </c>
      <c r="V53" s="103">
        <v>1247</v>
      </c>
      <c r="W53" s="103">
        <v>1138</v>
      </c>
      <c r="X53" s="103">
        <v>1023</v>
      </c>
      <c r="Y53"/>
    </row>
    <row r="54" spans="1:25" ht="16.5" thickTop="1" thickBot="1">
      <c r="A54"/>
      <c r="B54" s="137" t="s">
        <v>370</v>
      </c>
      <c r="C54" s="138">
        <v>0</v>
      </c>
      <c r="D54" s="138">
        <v>0</v>
      </c>
      <c r="E54" s="138">
        <v>0</v>
      </c>
      <c r="F54" s="138">
        <v>0</v>
      </c>
      <c r="G54" s="138">
        <v>0</v>
      </c>
      <c r="H54" s="138">
        <v>0</v>
      </c>
      <c r="I54" s="138">
        <v>0</v>
      </c>
      <c r="J54" s="138">
        <v>0</v>
      </c>
      <c r="K54" s="138">
        <v>0</v>
      </c>
      <c r="L54" s="138">
        <v>0</v>
      </c>
      <c r="M54" s="138">
        <v>0</v>
      </c>
      <c r="N54" s="138">
        <v>0</v>
      </c>
      <c r="O54" s="138">
        <v>0</v>
      </c>
      <c r="P54" s="138">
        <v>0</v>
      </c>
      <c r="Q54" s="138">
        <v>0</v>
      </c>
      <c r="R54" s="138">
        <v>0</v>
      </c>
      <c r="S54" s="138">
        <v>0</v>
      </c>
      <c r="T54" s="138">
        <v>0</v>
      </c>
      <c r="U54" s="138">
        <v>0</v>
      </c>
      <c r="V54" s="138">
        <v>0</v>
      </c>
      <c r="W54" s="138">
        <v>0</v>
      </c>
      <c r="X54" s="103">
        <v>61</v>
      </c>
      <c r="Y54"/>
    </row>
    <row r="55" spans="1:25" ht="16.5" thickTop="1" thickBot="1">
      <c r="A55"/>
      <c r="B55" s="137" t="s">
        <v>248</v>
      </c>
      <c r="C55" s="103">
        <v>23</v>
      </c>
      <c r="D55" s="103">
        <v>23</v>
      </c>
      <c r="E55" s="103">
        <v>23</v>
      </c>
      <c r="F55" s="103">
        <v>8</v>
      </c>
      <c r="G55" s="103">
        <v>3</v>
      </c>
      <c r="H55" s="103">
        <v>2</v>
      </c>
      <c r="I55" s="103">
        <v>2</v>
      </c>
      <c r="J55" s="103">
        <v>1</v>
      </c>
      <c r="K55" s="103">
        <v>2</v>
      </c>
      <c r="L55" s="103">
        <v>0</v>
      </c>
      <c r="M55" s="103">
        <v>0</v>
      </c>
      <c r="N55" s="103">
        <v>1</v>
      </c>
      <c r="O55" s="103">
        <v>1</v>
      </c>
      <c r="P55" s="103">
        <v>1</v>
      </c>
      <c r="Q55" s="103">
        <v>1</v>
      </c>
      <c r="R55" s="103">
        <v>0</v>
      </c>
      <c r="S55" s="103">
        <v>0</v>
      </c>
      <c r="T55" s="103">
        <v>0</v>
      </c>
      <c r="U55" s="103">
        <v>1</v>
      </c>
      <c r="V55" s="103">
        <v>0</v>
      </c>
      <c r="W55" s="103">
        <v>0</v>
      </c>
      <c r="X55" s="103">
        <v>0</v>
      </c>
      <c r="Y55"/>
    </row>
    <row r="56" spans="1:25" ht="16.5" thickTop="1" thickBot="1">
      <c r="A56"/>
      <c r="B56" s="137" t="s">
        <v>239</v>
      </c>
      <c r="C56" s="103">
        <v>75</v>
      </c>
      <c r="D56" s="103">
        <v>64</v>
      </c>
      <c r="E56" s="103">
        <v>60</v>
      </c>
      <c r="F56" s="103">
        <v>101</v>
      </c>
      <c r="G56" s="103">
        <v>99</v>
      </c>
      <c r="H56" s="103">
        <v>100</v>
      </c>
      <c r="I56" s="103">
        <v>125</v>
      </c>
      <c r="J56" s="103">
        <v>164</v>
      </c>
      <c r="K56" s="103">
        <v>197</v>
      </c>
      <c r="L56" s="103">
        <v>201</v>
      </c>
      <c r="M56" s="103">
        <v>256</v>
      </c>
      <c r="N56" s="103">
        <v>290</v>
      </c>
      <c r="O56" s="103">
        <v>356</v>
      </c>
      <c r="P56" s="103">
        <v>366</v>
      </c>
      <c r="Q56" s="103">
        <v>470</v>
      </c>
      <c r="R56" s="103">
        <v>521</v>
      </c>
      <c r="S56" s="103">
        <v>605</v>
      </c>
      <c r="T56" s="103">
        <v>691</v>
      </c>
      <c r="U56" s="103">
        <v>732</v>
      </c>
      <c r="V56" s="103">
        <v>758</v>
      </c>
      <c r="W56" s="103">
        <v>689</v>
      </c>
      <c r="X56" s="103">
        <v>568</v>
      </c>
      <c r="Y56"/>
    </row>
    <row r="57" spans="1:25" ht="16.5" thickTop="1" thickBot="1">
      <c r="A57"/>
      <c r="B57" s="137" t="s">
        <v>371</v>
      </c>
      <c r="C57" s="138">
        <v>0</v>
      </c>
      <c r="D57" s="138">
        <v>0</v>
      </c>
      <c r="E57" s="138">
        <v>0</v>
      </c>
      <c r="F57" s="138">
        <v>0</v>
      </c>
      <c r="G57" s="138">
        <v>0</v>
      </c>
      <c r="H57" s="138">
        <v>0</v>
      </c>
      <c r="I57" s="138">
        <v>0</v>
      </c>
      <c r="J57" s="138">
        <v>0</v>
      </c>
      <c r="K57" s="138">
        <v>0</v>
      </c>
      <c r="L57" s="138">
        <v>0</v>
      </c>
      <c r="M57" s="138">
        <v>0</v>
      </c>
      <c r="N57" s="138">
        <v>0</v>
      </c>
      <c r="O57" s="138">
        <v>0</v>
      </c>
      <c r="P57" s="138">
        <v>0</v>
      </c>
      <c r="Q57" s="138">
        <v>0</v>
      </c>
      <c r="R57" s="138">
        <v>0</v>
      </c>
      <c r="S57" s="138">
        <v>0</v>
      </c>
      <c r="T57" s="138">
        <v>0</v>
      </c>
      <c r="U57" s="138">
        <v>0</v>
      </c>
      <c r="V57" s="138">
        <v>0</v>
      </c>
      <c r="W57" s="138">
        <v>0</v>
      </c>
      <c r="X57" s="103">
        <v>17</v>
      </c>
      <c r="Y57"/>
    </row>
    <row r="58" spans="1:25" ht="16.5" thickTop="1" thickBot="1">
      <c r="A58"/>
      <c r="B58" s="137" t="s">
        <v>249</v>
      </c>
      <c r="C58" s="103">
        <v>675</v>
      </c>
      <c r="D58" s="103">
        <v>646</v>
      </c>
      <c r="E58" s="103">
        <v>619</v>
      </c>
      <c r="F58" s="103">
        <v>553</v>
      </c>
      <c r="G58" s="103">
        <v>518</v>
      </c>
      <c r="H58" s="103">
        <v>490</v>
      </c>
      <c r="I58" s="103">
        <v>489</v>
      </c>
      <c r="J58" s="103">
        <v>467</v>
      </c>
      <c r="K58" s="103">
        <v>478</v>
      </c>
      <c r="L58" s="103">
        <v>446</v>
      </c>
      <c r="M58" s="103">
        <v>509</v>
      </c>
      <c r="N58" s="103">
        <v>505</v>
      </c>
      <c r="O58" s="103">
        <v>552</v>
      </c>
      <c r="P58" s="103">
        <v>538</v>
      </c>
      <c r="Q58" s="103">
        <v>577</v>
      </c>
      <c r="R58" s="103">
        <v>531</v>
      </c>
      <c r="S58" s="103">
        <v>558</v>
      </c>
      <c r="T58" s="103">
        <v>546</v>
      </c>
      <c r="U58" s="103">
        <v>550</v>
      </c>
      <c r="V58" s="103">
        <v>543</v>
      </c>
      <c r="W58" s="103">
        <v>534</v>
      </c>
      <c r="X58" s="103">
        <v>518</v>
      </c>
      <c r="Y58"/>
    </row>
    <row r="59" spans="1:25" ht="16.5" thickTop="1" thickBot="1">
      <c r="A59"/>
      <c r="B59" s="137" t="s">
        <v>250</v>
      </c>
      <c r="C59" s="103">
        <v>21</v>
      </c>
      <c r="D59" s="103">
        <v>22</v>
      </c>
      <c r="E59" s="103">
        <v>22</v>
      </c>
      <c r="F59" s="103">
        <v>21</v>
      </c>
      <c r="G59" s="103">
        <v>16</v>
      </c>
      <c r="H59" s="103">
        <v>7</v>
      </c>
      <c r="I59" s="103">
        <v>4</v>
      </c>
      <c r="J59" s="103">
        <v>4</v>
      </c>
      <c r="K59" s="103">
        <v>2</v>
      </c>
      <c r="L59" s="103">
        <v>1</v>
      </c>
      <c r="M59" s="103">
        <v>2</v>
      </c>
      <c r="N59" s="103">
        <v>1</v>
      </c>
      <c r="O59" s="103">
        <v>1</v>
      </c>
      <c r="P59" s="103">
        <v>0</v>
      </c>
      <c r="Q59" s="103">
        <v>0</v>
      </c>
      <c r="R59" s="103">
        <v>0</v>
      </c>
      <c r="S59" s="103">
        <v>0</v>
      </c>
      <c r="T59" s="103">
        <v>0</v>
      </c>
      <c r="U59" s="103">
        <v>0</v>
      </c>
      <c r="V59" s="103">
        <v>0</v>
      </c>
      <c r="W59" s="103">
        <v>0</v>
      </c>
      <c r="X59" s="103">
        <v>0</v>
      </c>
      <c r="Y59"/>
    </row>
    <row r="60" spans="1:25" ht="16.5" thickTop="1" thickBot="1">
      <c r="A60"/>
      <c r="B60" s="137" t="s">
        <v>251</v>
      </c>
      <c r="C60" s="103">
        <v>879</v>
      </c>
      <c r="D60" s="103">
        <v>895</v>
      </c>
      <c r="E60" s="103">
        <v>882</v>
      </c>
      <c r="F60" s="103">
        <v>825</v>
      </c>
      <c r="G60" s="103">
        <v>824</v>
      </c>
      <c r="H60" s="103">
        <v>847</v>
      </c>
      <c r="I60" s="103">
        <v>880</v>
      </c>
      <c r="J60" s="103">
        <v>757</v>
      </c>
      <c r="K60" s="103">
        <v>844</v>
      </c>
      <c r="L60" s="103">
        <v>809</v>
      </c>
      <c r="M60" s="103">
        <v>930</v>
      </c>
      <c r="N60" s="103">
        <v>999</v>
      </c>
      <c r="O60" s="103">
        <v>1183</v>
      </c>
      <c r="P60" s="103">
        <v>1307</v>
      </c>
      <c r="Q60" s="103">
        <v>1465</v>
      </c>
      <c r="R60" s="103">
        <v>1456</v>
      </c>
      <c r="S60" s="103">
        <v>1497</v>
      </c>
      <c r="T60" s="103">
        <v>1484</v>
      </c>
      <c r="U60" s="103">
        <v>1452</v>
      </c>
      <c r="V60" s="103">
        <v>1394</v>
      </c>
      <c r="W60" s="103">
        <v>1241</v>
      </c>
      <c r="X60" s="103">
        <v>1126</v>
      </c>
      <c r="Y60"/>
    </row>
    <row r="61" spans="1:25" ht="16.5" thickTop="1" thickBot="1">
      <c r="A61"/>
      <c r="B61" s="144" t="s">
        <v>69</v>
      </c>
      <c r="C61" s="145">
        <f>SUM(C51:C60)</f>
        <v>1675</v>
      </c>
      <c r="D61" s="145">
        <f t="shared" ref="D61:X61" si="14">SUM(D51:D60)</f>
        <v>1652</v>
      </c>
      <c r="E61" s="145">
        <f t="shared" si="14"/>
        <v>1607</v>
      </c>
      <c r="F61" s="145">
        <f t="shared" si="14"/>
        <v>1508</v>
      </c>
      <c r="G61" s="145">
        <f t="shared" si="14"/>
        <v>1460</v>
      </c>
      <c r="H61" s="145">
        <f t="shared" si="14"/>
        <v>1446</v>
      </c>
      <c r="I61" s="145">
        <f t="shared" si="14"/>
        <v>1500</v>
      </c>
      <c r="J61" s="145">
        <f t="shared" si="14"/>
        <v>1393</v>
      </c>
      <c r="K61" s="145">
        <f t="shared" si="14"/>
        <v>1523</v>
      </c>
      <c r="L61" s="145">
        <f t="shared" si="14"/>
        <v>1457</v>
      </c>
      <c r="M61" s="145">
        <f t="shared" si="14"/>
        <v>1697</v>
      </c>
      <c r="N61" s="145">
        <f t="shared" si="14"/>
        <v>1796</v>
      </c>
      <c r="O61" s="145">
        <f t="shared" si="14"/>
        <v>2093</v>
      </c>
      <c r="P61" s="145">
        <f t="shared" si="14"/>
        <v>2212</v>
      </c>
      <c r="Q61" s="145">
        <f t="shared" si="14"/>
        <v>2513</v>
      </c>
      <c r="R61" s="145">
        <f t="shared" si="14"/>
        <v>2508</v>
      </c>
      <c r="S61" s="145">
        <f t="shared" si="14"/>
        <v>3791</v>
      </c>
      <c r="T61" s="145">
        <f t="shared" si="14"/>
        <v>3920</v>
      </c>
      <c r="U61" s="145">
        <f t="shared" si="14"/>
        <v>4046</v>
      </c>
      <c r="V61" s="145">
        <f t="shared" si="14"/>
        <v>4066</v>
      </c>
      <c r="W61" s="145">
        <f t="shared" si="14"/>
        <v>3750</v>
      </c>
      <c r="X61" s="145">
        <f t="shared" si="14"/>
        <v>3484</v>
      </c>
      <c r="Y61"/>
    </row>
    <row r="62" spans="1:25" ht="16.5" thickTop="1" thickBot="1">
      <c r="A62"/>
      <c r="B62" s="39" t="s">
        <v>72</v>
      </c>
      <c r="C62" s="39">
        <f t="shared" ref="C62:Q62" si="15">C50+C61</f>
        <v>9352</v>
      </c>
      <c r="D62" s="39">
        <f t="shared" si="15"/>
        <v>8656</v>
      </c>
      <c r="E62" s="39">
        <f t="shared" si="15"/>
        <v>8420</v>
      </c>
      <c r="F62" s="39">
        <f t="shared" si="15"/>
        <v>7554</v>
      </c>
      <c r="G62" s="39">
        <f t="shared" si="15"/>
        <v>7057</v>
      </c>
      <c r="H62" s="39">
        <f t="shared" si="15"/>
        <v>6654</v>
      </c>
      <c r="I62" s="39">
        <f t="shared" si="15"/>
        <v>6439</v>
      </c>
      <c r="J62" s="39">
        <f t="shared" si="15"/>
        <v>5506</v>
      </c>
      <c r="K62" s="39">
        <f t="shared" si="15"/>
        <v>4996</v>
      </c>
      <c r="L62" s="39">
        <f t="shared" si="15"/>
        <v>4160</v>
      </c>
      <c r="M62" s="39">
        <f t="shared" si="15"/>
        <v>3393</v>
      </c>
      <c r="N62" s="39">
        <f t="shared" si="15"/>
        <v>2994</v>
      </c>
      <c r="O62" s="39">
        <f t="shared" si="15"/>
        <v>2849</v>
      </c>
      <c r="P62" s="39">
        <f t="shared" si="15"/>
        <v>2820</v>
      </c>
      <c r="Q62" s="39">
        <f t="shared" si="15"/>
        <v>2948</v>
      </c>
      <c r="R62" s="39">
        <f t="shared" ref="R62:X62" si="16">R50+R61</f>
        <v>2747</v>
      </c>
      <c r="S62" s="39">
        <f t="shared" si="16"/>
        <v>5524</v>
      </c>
      <c r="T62" s="39">
        <f t="shared" si="16"/>
        <v>5856</v>
      </c>
      <c r="U62" s="39">
        <f t="shared" si="16"/>
        <v>6297</v>
      </c>
      <c r="V62" s="39">
        <f t="shared" si="16"/>
        <v>6073</v>
      </c>
      <c r="W62" s="39">
        <f t="shared" si="16"/>
        <v>5706</v>
      </c>
      <c r="X62" s="39">
        <f t="shared" si="16"/>
        <v>3930</v>
      </c>
      <c r="Y62"/>
    </row>
    <row r="63" spans="1:25" ht="15.75" thickTop="1">
      <c r="A63"/>
      <c r="B63" s="157" t="s">
        <v>369</v>
      </c>
      <c r="C63" s="157"/>
      <c r="D63" s="157"/>
      <c r="E63" s="157"/>
      <c r="F63" s="157"/>
      <c r="G63" s="157"/>
      <c r="H63" s="157"/>
      <c r="W63"/>
      <c r="X63"/>
      <c r="Y63"/>
    </row>
    <row r="64" spans="1:25" ht="15.75" thickBot="1">
      <c r="A64"/>
      <c r="B64"/>
      <c r="W64"/>
      <c r="X64"/>
      <c r="Y64"/>
    </row>
    <row r="65" spans="1:25" ht="16.5" thickTop="1" thickBot="1">
      <c r="A65"/>
      <c r="B65" s="76" t="s">
        <v>64</v>
      </c>
      <c r="C65" s="76" t="s">
        <v>0</v>
      </c>
      <c r="D65" s="76" t="s">
        <v>1</v>
      </c>
      <c r="E65" s="76" t="s">
        <v>2</v>
      </c>
      <c r="F65" s="76" t="s">
        <v>3</v>
      </c>
      <c r="G65" s="76" t="s">
        <v>4</v>
      </c>
      <c r="H65" s="76" t="s">
        <v>5</v>
      </c>
      <c r="I65" s="76" t="s">
        <v>6</v>
      </c>
      <c r="J65" s="76" t="s">
        <v>7</v>
      </c>
      <c r="K65" s="76" t="s">
        <v>8</v>
      </c>
      <c r="L65" s="76" t="s">
        <v>185</v>
      </c>
      <c r="M65" s="76" t="s">
        <v>10</v>
      </c>
      <c r="N65" s="76" t="s">
        <v>11</v>
      </c>
      <c r="O65" s="76" t="s">
        <v>196</v>
      </c>
      <c r="P65" s="76" t="s">
        <v>197</v>
      </c>
      <c r="Q65" s="76" t="s">
        <v>198</v>
      </c>
      <c r="R65" s="76" t="s">
        <v>238</v>
      </c>
      <c r="S65" s="76" t="s">
        <v>237</v>
      </c>
      <c r="T65" s="76" t="s">
        <v>288</v>
      </c>
      <c r="U65" s="76" t="s">
        <v>307</v>
      </c>
      <c r="V65" s="76" t="s">
        <v>308</v>
      </c>
      <c r="W65" s="76" t="s">
        <v>309</v>
      </c>
      <c r="X65" s="76" t="s">
        <v>310</v>
      </c>
      <c r="Y65"/>
    </row>
    <row r="66" spans="1:25" ht="16.5" thickTop="1" thickBot="1">
      <c r="A66"/>
      <c r="B66" s="137" t="s">
        <v>43</v>
      </c>
      <c r="C66" s="103">
        <v>336</v>
      </c>
      <c r="D66" s="103">
        <v>356</v>
      </c>
      <c r="E66" s="103">
        <v>353</v>
      </c>
      <c r="F66" s="103">
        <v>364</v>
      </c>
      <c r="G66" s="103">
        <v>416</v>
      </c>
      <c r="H66" s="103">
        <v>417</v>
      </c>
      <c r="I66" s="103">
        <v>450</v>
      </c>
      <c r="J66" s="103">
        <v>478</v>
      </c>
      <c r="K66" s="103">
        <v>535</v>
      </c>
      <c r="L66" s="103">
        <v>546</v>
      </c>
      <c r="M66" s="103">
        <v>628</v>
      </c>
      <c r="N66" s="103">
        <v>639</v>
      </c>
      <c r="O66" s="103">
        <v>685</v>
      </c>
      <c r="P66" s="103">
        <v>736</v>
      </c>
      <c r="Q66" s="103">
        <v>865</v>
      </c>
      <c r="R66" s="103">
        <v>858</v>
      </c>
      <c r="S66" s="103">
        <v>933</v>
      </c>
      <c r="T66" s="103">
        <v>936</v>
      </c>
      <c r="U66" s="103">
        <v>931</v>
      </c>
      <c r="V66" s="103">
        <v>936</v>
      </c>
      <c r="W66" s="103">
        <v>908</v>
      </c>
      <c r="X66" s="103">
        <v>884</v>
      </c>
      <c r="Y66"/>
    </row>
    <row r="67" spans="1:25" ht="16.5" thickTop="1" thickBot="1">
      <c r="A67"/>
      <c r="B67" s="137" t="s">
        <v>44</v>
      </c>
      <c r="C67" s="103">
        <v>217</v>
      </c>
      <c r="D67" s="103">
        <v>196</v>
      </c>
      <c r="E67" s="103">
        <v>227</v>
      </c>
      <c r="F67" s="103">
        <v>214</v>
      </c>
      <c r="G67" s="103">
        <v>232</v>
      </c>
      <c r="H67" s="103">
        <v>230</v>
      </c>
      <c r="I67" s="103">
        <v>251</v>
      </c>
      <c r="J67" s="103">
        <v>259</v>
      </c>
      <c r="K67" s="103">
        <v>258</v>
      </c>
      <c r="L67" s="103">
        <v>253</v>
      </c>
      <c r="M67" s="103">
        <v>231</v>
      </c>
      <c r="N67" s="103">
        <v>230</v>
      </c>
      <c r="O67" s="103">
        <v>254</v>
      </c>
      <c r="P67" s="103">
        <v>260</v>
      </c>
      <c r="Q67" s="103">
        <v>296</v>
      </c>
      <c r="R67" s="103">
        <v>304</v>
      </c>
      <c r="S67" s="103">
        <v>328</v>
      </c>
      <c r="T67" s="103">
        <v>298</v>
      </c>
      <c r="U67" s="103">
        <v>325</v>
      </c>
      <c r="V67" s="103">
        <v>351</v>
      </c>
      <c r="W67" s="103">
        <v>357</v>
      </c>
      <c r="X67" s="103">
        <v>323</v>
      </c>
      <c r="Y67"/>
    </row>
    <row r="68" spans="1:25" ht="16.5" thickTop="1" thickBot="1">
      <c r="A68"/>
      <c r="B68" s="137" t="s">
        <v>252</v>
      </c>
      <c r="C68" s="103">
        <v>246</v>
      </c>
      <c r="D68" s="103">
        <v>197</v>
      </c>
      <c r="E68" s="103">
        <v>204</v>
      </c>
      <c r="F68" s="103">
        <v>216</v>
      </c>
      <c r="G68" s="103">
        <v>208</v>
      </c>
      <c r="H68" s="103">
        <v>200</v>
      </c>
      <c r="I68" s="103">
        <v>225</v>
      </c>
      <c r="J68" s="103">
        <v>227</v>
      </c>
      <c r="K68" s="103">
        <v>244</v>
      </c>
      <c r="L68" s="103">
        <v>252</v>
      </c>
      <c r="M68" s="103">
        <v>336</v>
      </c>
      <c r="N68" s="103">
        <v>335</v>
      </c>
      <c r="O68" s="103">
        <v>449</v>
      </c>
      <c r="P68" s="103">
        <v>471</v>
      </c>
      <c r="Q68" s="103">
        <v>641</v>
      </c>
      <c r="R68" s="103">
        <v>533</v>
      </c>
      <c r="S68" s="103">
        <v>557</v>
      </c>
      <c r="T68" s="103">
        <v>577</v>
      </c>
      <c r="U68" s="103">
        <v>557</v>
      </c>
      <c r="V68" s="103">
        <v>547</v>
      </c>
      <c r="W68" s="103">
        <v>535</v>
      </c>
      <c r="X68" s="103">
        <v>499</v>
      </c>
      <c r="Y68"/>
    </row>
    <row r="69" spans="1:25" ht="16.5" thickTop="1" thickBot="1">
      <c r="A69"/>
      <c r="B69" s="137" t="s">
        <v>253</v>
      </c>
      <c r="C69" s="103">
        <v>219</v>
      </c>
      <c r="D69" s="103">
        <v>235</v>
      </c>
      <c r="E69" s="103">
        <v>234</v>
      </c>
      <c r="F69" s="103">
        <v>244</v>
      </c>
      <c r="G69" s="103">
        <v>250</v>
      </c>
      <c r="H69" s="103">
        <v>265</v>
      </c>
      <c r="I69" s="103">
        <v>313</v>
      </c>
      <c r="J69" s="103">
        <v>329</v>
      </c>
      <c r="K69" s="103">
        <v>366</v>
      </c>
      <c r="L69" s="103">
        <v>368</v>
      </c>
      <c r="M69" s="103">
        <v>464</v>
      </c>
      <c r="N69" s="103">
        <v>507</v>
      </c>
      <c r="O69" s="103">
        <v>455</v>
      </c>
      <c r="P69" s="103">
        <v>409</v>
      </c>
      <c r="Q69" s="103">
        <v>386</v>
      </c>
      <c r="R69" s="103">
        <v>482</v>
      </c>
      <c r="S69" s="103">
        <v>621</v>
      </c>
      <c r="T69" s="103">
        <v>694</v>
      </c>
      <c r="U69" s="103">
        <v>703</v>
      </c>
      <c r="V69" s="103">
        <v>699</v>
      </c>
      <c r="W69" s="103">
        <v>661</v>
      </c>
      <c r="X69" s="103">
        <v>612</v>
      </c>
      <c r="Y69"/>
    </row>
    <row r="70" spans="1:25" ht="16.5" thickTop="1" thickBot="1">
      <c r="A70"/>
      <c r="B70" s="137" t="s">
        <v>254</v>
      </c>
      <c r="C70" s="103">
        <v>300</v>
      </c>
      <c r="D70" s="103">
        <v>244</v>
      </c>
      <c r="E70" s="103">
        <v>209</v>
      </c>
      <c r="F70" s="103">
        <v>180</v>
      </c>
      <c r="G70" s="103">
        <v>180</v>
      </c>
      <c r="H70" s="103">
        <v>143</v>
      </c>
      <c r="I70" s="103">
        <v>133</v>
      </c>
      <c r="J70" s="103">
        <v>115</v>
      </c>
      <c r="K70" s="103">
        <v>128</v>
      </c>
      <c r="L70" s="103">
        <v>120</v>
      </c>
      <c r="M70" s="103">
        <v>144</v>
      </c>
      <c r="N70" s="103">
        <v>164</v>
      </c>
      <c r="O70" s="103">
        <v>163</v>
      </c>
      <c r="P70" s="103">
        <v>174</v>
      </c>
      <c r="Q70" s="103">
        <v>197</v>
      </c>
      <c r="R70" s="103">
        <v>219</v>
      </c>
      <c r="S70" s="103">
        <v>256</v>
      </c>
      <c r="T70" s="103">
        <v>263</v>
      </c>
      <c r="U70" s="103">
        <v>264</v>
      </c>
      <c r="V70" s="103">
        <v>291</v>
      </c>
      <c r="W70" s="103">
        <v>310</v>
      </c>
      <c r="X70" s="103">
        <v>269</v>
      </c>
      <c r="Y70"/>
    </row>
    <row r="71" spans="1:25" ht="16.5" thickTop="1" thickBot="1">
      <c r="A71"/>
      <c r="B71" s="137" t="s">
        <v>255</v>
      </c>
      <c r="C71" s="103">
        <v>438</v>
      </c>
      <c r="D71" s="103">
        <v>383</v>
      </c>
      <c r="E71" s="103">
        <v>346</v>
      </c>
      <c r="F71" s="103">
        <v>265</v>
      </c>
      <c r="G71" s="103">
        <v>281</v>
      </c>
      <c r="H71" s="103">
        <v>252</v>
      </c>
      <c r="I71" s="103">
        <v>250</v>
      </c>
      <c r="J71" s="103">
        <v>207</v>
      </c>
      <c r="K71" s="103">
        <v>213</v>
      </c>
      <c r="L71" s="103">
        <v>196</v>
      </c>
      <c r="M71" s="103">
        <v>215</v>
      </c>
      <c r="N71" s="103">
        <v>205</v>
      </c>
      <c r="O71" s="103">
        <v>260</v>
      </c>
      <c r="P71" s="103">
        <v>257</v>
      </c>
      <c r="Q71" s="103">
        <v>351</v>
      </c>
      <c r="R71" s="103">
        <v>330</v>
      </c>
      <c r="S71" s="103">
        <v>362</v>
      </c>
      <c r="T71" s="103">
        <v>347</v>
      </c>
      <c r="U71" s="103">
        <v>363</v>
      </c>
      <c r="V71" s="103">
        <v>379</v>
      </c>
      <c r="W71" s="103">
        <v>372</v>
      </c>
      <c r="X71" s="103">
        <v>362</v>
      </c>
    </row>
    <row r="72" spans="1:25" ht="16.5" thickTop="1" thickBot="1">
      <c r="A72"/>
      <c r="B72" s="137" t="s">
        <v>256</v>
      </c>
      <c r="C72" s="103">
        <v>328</v>
      </c>
      <c r="D72" s="103">
        <v>221</v>
      </c>
      <c r="E72" s="103">
        <v>205</v>
      </c>
      <c r="F72" s="103">
        <v>168</v>
      </c>
      <c r="G72" s="103">
        <v>160</v>
      </c>
      <c r="H72" s="103">
        <v>145</v>
      </c>
      <c r="I72" s="103">
        <v>196</v>
      </c>
      <c r="J72" s="103">
        <v>224</v>
      </c>
      <c r="K72" s="103">
        <v>235</v>
      </c>
      <c r="L72" s="103">
        <v>217</v>
      </c>
      <c r="M72" s="103">
        <v>233</v>
      </c>
      <c r="N72" s="103">
        <v>241</v>
      </c>
      <c r="O72" s="103">
        <v>273</v>
      </c>
      <c r="P72" s="103">
        <v>285</v>
      </c>
      <c r="Q72" s="103">
        <v>363</v>
      </c>
      <c r="R72" s="103">
        <v>374</v>
      </c>
      <c r="S72" s="103">
        <v>466</v>
      </c>
      <c r="T72" s="103">
        <v>528</v>
      </c>
      <c r="U72" s="103">
        <v>551</v>
      </c>
      <c r="V72" s="103">
        <v>564</v>
      </c>
      <c r="W72" s="103">
        <v>555</v>
      </c>
      <c r="X72" s="103">
        <v>521</v>
      </c>
    </row>
    <row r="73" spans="1:25" ht="16.5" thickTop="1" thickBot="1">
      <c r="A73"/>
      <c r="B73" s="137" t="s">
        <v>257</v>
      </c>
      <c r="C73" s="103">
        <v>460</v>
      </c>
      <c r="D73" s="103">
        <v>432</v>
      </c>
      <c r="E73" s="103">
        <v>392</v>
      </c>
      <c r="F73" s="103">
        <v>338</v>
      </c>
      <c r="G73" s="103">
        <v>299</v>
      </c>
      <c r="H73" s="103">
        <v>257</v>
      </c>
      <c r="I73" s="103">
        <v>256</v>
      </c>
      <c r="J73" s="103">
        <v>226</v>
      </c>
      <c r="K73" s="103">
        <v>187</v>
      </c>
      <c r="L73" s="103">
        <v>182</v>
      </c>
      <c r="M73" s="103">
        <v>176</v>
      </c>
      <c r="N73" s="103">
        <v>152</v>
      </c>
      <c r="O73" s="103">
        <v>179</v>
      </c>
      <c r="P73" s="103">
        <v>162</v>
      </c>
      <c r="Q73" s="103">
        <v>179</v>
      </c>
      <c r="R73" s="103">
        <v>185</v>
      </c>
      <c r="S73" s="103">
        <v>199</v>
      </c>
      <c r="T73" s="103">
        <v>190</v>
      </c>
      <c r="U73" s="103">
        <v>217</v>
      </c>
      <c r="V73" s="103">
        <v>240</v>
      </c>
      <c r="W73" s="103">
        <v>247</v>
      </c>
      <c r="X73" s="103">
        <v>242</v>
      </c>
    </row>
    <row r="74" spans="1:25" ht="16.5" thickTop="1" thickBot="1">
      <c r="A74"/>
      <c r="B74" s="137" t="s">
        <v>258</v>
      </c>
      <c r="C74" s="103">
        <v>703</v>
      </c>
      <c r="D74" s="103">
        <v>587</v>
      </c>
      <c r="E74" s="103">
        <v>543</v>
      </c>
      <c r="F74" s="103">
        <v>453</v>
      </c>
      <c r="G74" s="103">
        <v>431</v>
      </c>
      <c r="H74" s="103">
        <v>368</v>
      </c>
      <c r="I74" s="103">
        <v>364</v>
      </c>
      <c r="J74" s="103">
        <v>307</v>
      </c>
      <c r="K74" s="103">
        <v>255</v>
      </c>
      <c r="L74" s="103">
        <v>228</v>
      </c>
      <c r="M74" s="103">
        <v>234</v>
      </c>
      <c r="N74" s="103">
        <v>233</v>
      </c>
      <c r="O74" s="103">
        <v>233</v>
      </c>
      <c r="P74" s="103">
        <v>209</v>
      </c>
      <c r="Q74" s="103">
        <v>225</v>
      </c>
      <c r="R74" s="103">
        <v>228</v>
      </c>
      <c r="S74" s="103">
        <v>263</v>
      </c>
      <c r="T74" s="103">
        <v>225</v>
      </c>
      <c r="U74" s="103">
        <v>270</v>
      </c>
      <c r="V74" s="103">
        <v>289</v>
      </c>
      <c r="W74" s="103">
        <v>297</v>
      </c>
      <c r="X74" s="103">
        <v>292</v>
      </c>
    </row>
    <row r="75" spans="1:25" ht="16.5" thickTop="1" thickBot="1">
      <c r="A75"/>
      <c r="B75" s="137" t="s">
        <v>45</v>
      </c>
      <c r="C75" s="103">
        <v>714</v>
      </c>
      <c r="D75" s="103">
        <v>713</v>
      </c>
      <c r="E75" s="103">
        <v>669</v>
      </c>
      <c r="F75" s="103">
        <v>661</v>
      </c>
      <c r="G75" s="103">
        <v>685</v>
      </c>
      <c r="H75" s="103">
        <v>673</v>
      </c>
      <c r="I75" s="103">
        <v>725</v>
      </c>
      <c r="J75" s="103">
        <v>705</v>
      </c>
      <c r="K75" s="103">
        <v>746</v>
      </c>
      <c r="L75" s="103">
        <v>738</v>
      </c>
      <c r="M75" s="103">
        <v>812</v>
      </c>
      <c r="N75" s="103">
        <v>856</v>
      </c>
      <c r="O75" s="103">
        <v>986</v>
      </c>
      <c r="P75" s="103">
        <v>1067</v>
      </c>
      <c r="Q75" s="103">
        <v>1288</v>
      </c>
      <c r="R75" s="103">
        <v>1265</v>
      </c>
      <c r="S75" s="103">
        <v>1363</v>
      </c>
      <c r="T75" s="103">
        <v>1358</v>
      </c>
      <c r="U75" s="103">
        <v>1353</v>
      </c>
      <c r="V75" s="103">
        <v>1311</v>
      </c>
      <c r="W75" s="103">
        <v>1260</v>
      </c>
      <c r="X75" s="103">
        <v>1186</v>
      </c>
    </row>
    <row r="76" spans="1:25" ht="16.5" thickTop="1" thickBot="1">
      <c r="A76"/>
      <c r="B76" s="137" t="s">
        <v>259</v>
      </c>
      <c r="C76" s="103">
        <v>270</v>
      </c>
      <c r="D76" s="103">
        <v>254</v>
      </c>
      <c r="E76" s="103">
        <v>234</v>
      </c>
      <c r="F76" s="103">
        <v>220</v>
      </c>
      <c r="G76" s="103">
        <v>214</v>
      </c>
      <c r="H76" s="103">
        <v>184</v>
      </c>
      <c r="I76" s="103">
        <v>180</v>
      </c>
      <c r="J76" s="103">
        <v>171</v>
      </c>
      <c r="K76" s="103">
        <v>170</v>
      </c>
      <c r="L76" s="103">
        <v>172</v>
      </c>
      <c r="M76" s="103">
        <v>183</v>
      </c>
      <c r="N76" s="103">
        <v>199</v>
      </c>
      <c r="O76" s="103">
        <v>259</v>
      </c>
      <c r="P76" s="103">
        <v>266</v>
      </c>
      <c r="Q76" s="103">
        <v>330</v>
      </c>
      <c r="R76" s="103">
        <v>314</v>
      </c>
      <c r="S76" s="103">
        <v>364</v>
      </c>
      <c r="T76" s="103">
        <v>362</v>
      </c>
      <c r="U76" s="103">
        <v>353</v>
      </c>
      <c r="V76" s="103">
        <v>344</v>
      </c>
      <c r="W76" s="103">
        <v>341</v>
      </c>
      <c r="X76" s="103">
        <v>322</v>
      </c>
    </row>
    <row r="77" spans="1:25" ht="16.5" thickTop="1" thickBot="1">
      <c r="A77"/>
      <c r="B77" s="137" t="s">
        <v>260</v>
      </c>
      <c r="C77" s="103">
        <v>356</v>
      </c>
      <c r="D77" s="103">
        <v>341</v>
      </c>
      <c r="E77" s="103">
        <v>355</v>
      </c>
      <c r="F77" s="103">
        <v>330</v>
      </c>
      <c r="G77" s="103">
        <v>352</v>
      </c>
      <c r="H77" s="103">
        <v>356</v>
      </c>
      <c r="I77" s="103">
        <v>356</v>
      </c>
      <c r="J77" s="103">
        <v>284</v>
      </c>
      <c r="K77" s="103">
        <v>315</v>
      </c>
      <c r="L77" s="103">
        <v>300</v>
      </c>
      <c r="M77" s="103">
        <v>335</v>
      </c>
      <c r="N77" s="103">
        <v>326</v>
      </c>
      <c r="O77" s="103">
        <v>399</v>
      </c>
      <c r="P77" s="103">
        <v>413</v>
      </c>
      <c r="Q77" s="103">
        <v>525</v>
      </c>
      <c r="R77" s="103">
        <v>516</v>
      </c>
      <c r="S77" s="103">
        <v>606</v>
      </c>
      <c r="T77" s="103">
        <v>597</v>
      </c>
      <c r="U77" s="103">
        <v>614</v>
      </c>
      <c r="V77" s="103">
        <v>611</v>
      </c>
      <c r="W77" s="103">
        <v>603</v>
      </c>
      <c r="X77" s="103">
        <v>598</v>
      </c>
    </row>
    <row r="78" spans="1:25" ht="16.5" thickTop="1" thickBot="1">
      <c r="A78"/>
      <c r="B78" s="137" t="s">
        <v>261</v>
      </c>
      <c r="C78" s="146">
        <v>0</v>
      </c>
      <c r="D78" s="103">
        <v>0</v>
      </c>
      <c r="E78" s="103">
        <v>25</v>
      </c>
      <c r="F78" s="103">
        <v>18</v>
      </c>
      <c r="G78" s="103">
        <v>30</v>
      </c>
      <c r="H78" s="103">
        <v>26</v>
      </c>
      <c r="I78" s="103">
        <v>50</v>
      </c>
      <c r="J78" s="103">
        <v>53</v>
      </c>
      <c r="K78" s="103">
        <v>70</v>
      </c>
      <c r="L78" s="103">
        <v>77</v>
      </c>
      <c r="M78" s="103">
        <v>110</v>
      </c>
      <c r="N78" s="103">
        <v>121</v>
      </c>
      <c r="O78" s="103">
        <v>167</v>
      </c>
      <c r="P78" s="103">
        <v>215</v>
      </c>
      <c r="Q78" s="103">
        <v>258</v>
      </c>
      <c r="R78" s="103">
        <v>263</v>
      </c>
      <c r="S78" s="103">
        <v>275</v>
      </c>
      <c r="T78" s="103">
        <v>292</v>
      </c>
      <c r="U78" s="103">
        <v>295</v>
      </c>
      <c r="V78" s="103">
        <v>306</v>
      </c>
      <c r="W78" s="103">
        <v>318</v>
      </c>
      <c r="X78" s="103">
        <v>289</v>
      </c>
    </row>
    <row r="79" spans="1:25" ht="24" thickTop="1" thickBot="1">
      <c r="A79"/>
      <c r="B79" s="137" t="s">
        <v>262</v>
      </c>
      <c r="C79" s="146">
        <v>0</v>
      </c>
      <c r="D79" s="146">
        <v>0</v>
      </c>
      <c r="E79" s="146">
        <v>0</v>
      </c>
      <c r="F79" s="146">
        <v>0</v>
      </c>
      <c r="G79" s="103">
        <v>154</v>
      </c>
      <c r="H79" s="103">
        <v>154</v>
      </c>
      <c r="I79" s="103">
        <v>212</v>
      </c>
      <c r="J79" s="103">
        <v>212</v>
      </c>
      <c r="K79" s="103">
        <v>238</v>
      </c>
      <c r="L79" s="103">
        <v>239</v>
      </c>
      <c r="M79" s="103">
        <v>357</v>
      </c>
      <c r="N79" s="103">
        <v>352</v>
      </c>
      <c r="O79" s="103">
        <v>492</v>
      </c>
      <c r="P79" s="103">
        <v>427</v>
      </c>
      <c r="Q79" s="103">
        <v>564</v>
      </c>
      <c r="R79" s="103">
        <v>341</v>
      </c>
      <c r="S79" s="103">
        <v>429</v>
      </c>
      <c r="T79" s="103">
        <v>380</v>
      </c>
      <c r="U79" s="103">
        <v>375</v>
      </c>
      <c r="V79" s="103">
        <v>367</v>
      </c>
      <c r="W79" s="103">
        <v>330</v>
      </c>
      <c r="X79" s="103">
        <v>299</v>
      </c>
    </row>
    <row r="80" spans="1:25" ht="24" thickTop="1" thickBot="1">
      <c r="A80"/>
      <c r="B80" s="137" t="s">
        <v>263</v>
      </c>
      <c r="C80" s="146">
        <v>0</v>
      </c>
      <c r="D80" s="146">
        <v>0</v>
      </c>
      <c r="E80" s="146">
        <v>0</v>
      </c>
      <c r="F80" s="146">
        <v>0</v>
      </c>
      <c r="G80" s="103">
        <v>183</v>
      </c>
      <c r="H80" s="103">
        <v>183</v>
      </c>
      <c r="I80" s="103">
        <v>184</v>
      </c>
      <c r="J80" s="103">
        <v>184</v>
      </c>
      <c r="K80" s="103">
        <v>179</v>
      </c>
      <c r="L80" s="103">
        <v>153</v>
      </c>
      <c r="M80" s="103">
        <v>222</v>
      </c>
      <c r="N80" s="103">
        <v>222</v>
      </c>
      <c r="O80" s="103">
        <v>158</v>
      </c>
      <c r="P80" s="103">
        <v>71</v>
      </c>
      <c r="Q80" s="103">
        <v>89</v>
      </c>
      <c r="R80" s="103">
        <v>89</v>
      </c>
      <c r="S80" s="103">
        <v>180</v>
      </c>
      <c r="T80" s="103">
        <v>227</v>
      </c>
      <c r="U80" s="103">
        <v>212</v>
      </c>
      <c r="V80" s="103">
        <v>202</v>
      </c>
      <c r="W80" s="103">
        <v>167</v>
      </c>
      <c r="X80" s="103">
        <v>133</v>
      </c>
    </row>
    <row r="81" spans="1:26" ht="16.5" thickTop="1" thickBot="1">
      <c r="A81"/>
      <c r="B81" s="137" t="s">
        <v>264</v>
      </c>
      <c r="C81" s="103">
        <v>36</v>
      </c>
      <c r="D81" s="103">
        <v>30</v>
      </c>
      <c r="E81" s="103">
        <v>26</v>
      </c>
      <c r="F81" s="103">
        <v>21</v>
      </c>
      <c r="G81" s="103">
        <v>24</v>
      </c>
      <c r="H81" s="103">
        <v>23</v>
      </c>
      <c r="I81" s="103">
        <v>19</v>
      </c>
      <c r="J81" s="103">
        <v>15</v>
      </c>
      <c r="K81" s="103">
        <v>10</v>
      </c>
      <c r="L81" s="103">
        <v>4</v>
      </c>
      <c r="M81" s="103">
        <v>5</v>
      </c>
      <c r="N81" s="103">
        <v>4</v>
      </c>
      <c r="O81" s="103">
        <v>4</v>
      </c>
      <c r="P81" s="103">
        <v>4</v>
      </c>
      <c r="Q81" s="103">
        <v>2</v>
      </c>
      <c r="R81" s="103">
        <v>4</v>
      </c>
      <c r="S81" s="103">
        <v>24</v>
      </c>
      <c r="T81" s="103">
        <v>3</v>
      </c>
      <c r="U81" s="103">
        <v>1</v>
      </c>
      <c r="V81" s="103">
        <v>1</v>
      </c>
      <c r="W81" s="103">
        <v>1</v>
      </c>
      <c r="X81" s="103">
        <v>2</v>
      </c>
    </row>
    <row r="82" spans="1:26" ht="16.5" thickTop="1" thickBot="1">
      <c r="A82"/>
      <c r="B82" s="137" t="s">
        <v>265</v>
      </c>
      <c r="C82" s="103">
        <v>0</v>
      </c>
      <c r="D82" s="103">
        <v>0</v>
      </c>
      <c r="E82" s="103">
        <v>0</v>
      </c>
      <c r="F82" s="103">
        <v>0</v>
      </c>
      <c r="G82" s="103">
        <v>0</v>
      </c>
      <c r="H82" s="103">
        <v>0</v>
      </c>
      <c r="I82" s="103">
        <v>0</v>
      </c>
      <c r="J82" s="103">
        <v>0</v>
      </c>
      <c r="K82" s="103">
        <v>0</v>
      </c>
      <c r="L82" s="103">
        <v>0</v>
      </c>
      <c r="M82" s="103">
        <v>22</v>
      </c>
      <c r="N82" s="103">
        <v>20</v>
      </c>
      <c r="O82" s="103">
        <v>23</v>
      </c>
      <c r="P82" s="103">
        <v>23</v>
      </c>
      <c r="Q82" s="103">
        <v>10</v>
      </c>
      <c r="R82" s="103">
        <v>9</v>
      </c>
      <c r="S82" s="103">
        <v>13</v>
      </c>
      <c r="T82" s="103">
        <v>11</v>
      </c>
      <c r="U82" s="103">
        <v>14</v>
      </c>
      <c r="V82" s="103">
        <v>12</v>
      </c>
      <c r="W82" s="103">
        <v>23</v>
      </c>
      <c r="X82" s="103">
        <v>0</v>
      </c>
    </row>
    <row r="83" spans="1:26" ht="16.5" thickTop="1" thickBot="1">
      <c r="A83"/>
      <c r="B83" s="137" t="s">
        <v>266</v>
      </c>
      <c r="C83" s="103">
        <v>23</v>
      </c>
      <c r="D83" s="103">
        <v>19</v>
      </c>
      <c r="E83" s="103">
        <v>19</v>
      </c>
      <c r="F83" s="103">
        <v>20</v>
      </c>
      <c r="G83" s="103">
        <v>16</v>
      </c>
      <c r="H83" s="103">
        <v>8</v>
      </c>
      <c r="I83" s="103">
        <v>4</v>
      </c>
      <c r="J83" s="103">
        <v>3</v>
      </c>
      <c r="K83" s="103">
        <v>5</v>
      </c>
      <c r="L83" s="103">
        <v>2</v>
      </c>
      <c r="M83" s="103">
        <v>0</v>
      </c>
      <c r="N83" s="103">
        <v>1</v>
      </c>
      <c r="O83" s="103">
        <v>1</v>
      </c>
      <c r="P83" s="103">
        <v>1</v>
      </c>
      <c r="Q83" s="103">
        <v>1</v>
      </c>
      <c r="R83" s="103">
        <v>0</v>
      </c>
      <c r="S83" s="103">
        <v>0</v>
      </c>
      <c r="T83" s="103">
        <v>1</v>
      </c>
      <c r="U83" s="103">
        <v>0</v>
      </c>
      <c r="V83" s="103">
        <v>0</v>
      </c>
      <c r="W83" s="103">
        <v>0</v>
      </c>
      <c r="X83" s="103">
        <v>0</v>
      </c>
    </row>
    <row r="84" spans="1:26" ht="16.5" thickTop="1" thickBot="1">
      <c r="A84"/>
      <c r="B84" s="137" t="s">
        <v>267</v>
      </c>
      <c r="C84" s="103">
        <v>0</v>
      </c>
      <c r="D84" s="103">
        <v>0</v>
      </c>
      <c r="E84" s="103">
        <v>0</v>
      </c>
      <c r="F84" s="103">
        <v>0</v>
      </c>
      <c r="G84" s="103">
        <v>0</v>
      </c>
      <c r="H84" s="103">
        <v>0</v>
      </c>
      <c r="I84" s="103">
        <v>0</v>
      </c>
      <c r="J84" s="103">
        <v>0</v>
      </c>
      <c r="K84" s="103">
        <v>0</v>
      </c>
      <c r="L84" s="103">
        <v>0</v>
      </c>
      <c r="M84" s="103">
        <v>16</v>
      </c>
      <c r="N84" s="103">
        <v>15</v>
      </c>
      <c r="O84" s="103">
        <v>17</v>
      </c>
      <c r="P84" s="103">
        <v>17</v>
      </c>
      <c r="Q84" s="103">
        <v>22</v>
      </c>
      <c r="R84" s="103">
        <v>20</v>
      </c>
      <c r="S84" s="103">
        <v>40</v>
      </c>
      <c r="T84" s="103">
        <v>25</v>
      </c>
      <c r="U84" s="103">
        <v>38</v>
      </c>
      <c r="V84" s="103">
        <v>24</v>
      </c>
      <c r="W84" s="103">
        <v>19</v>
      </c>
      <c r="X84" s="103">
        <v>0</v>
      </c>
    </row>
    <row r="85" spans="1:26" ht="16.5" thickTop="1" thickBot="1">
      <c r="A85"/>
      <c r="B85" s="137" t="s">
        <v>268</v>
      </c>
      <c r="C85" s="103">
        <v>57</v>
      </c>
      <c r="D85" s="103">
        <v>35</v>
      </c>
      <c r="E85" s="103">
        <v>27</v>
      </c>
      <c r="F85" s="103">
        <v>18</v>
      </c>
      <c r="G85" s="103">
        <v>13</v>
      </c>
      <c r="H85" s="103">
        <v>10</v>
      </c>
      <c r="I85" s="103">
        <v>10</v>
      </c>
      <c r="J85" s="103">
        <v>9</v>
      </c>
      <c r="K85" s="103">
        <v>3</v>
      </c>
      <c r="L85" s="103">
        <v>2</v>
      </c>
      <c r="M85" s="103">
        <v>0</v>
      </c>
      <c r="N85" s="103">
        <v>1</v>
      </c>
      <c r="O85" s="103">
        <v>0</v>
      </c>
      <c r="P85" s="103">
        <v>2</v>
      </c>
      <c r="Q85" s="146">
        <v>0</v>
      </c>
      <c r="R85" s="146">
        <v>0</v>
      </c>
      <c r="S85" s="146">
        <v>0</v>
      </c>
      <c r="T85" s="146">
        <v>0</v>
      </c>
      <c r="U85" s="146">
        <v>0</v>
      </c>
      <c r="V85" s="146">
        <v>0</v>
      </c>
      <c r="W85" s="146">
        <v>0</v>
      </c>
      <c r="X85" s="146">
        <v>0</v>
      </c>
    </row>
    <row r="86" spans="1:26" ht="16.5" thickTop="1" thickBot="1">
      <c r="A86"/>
      <c r="B86" s="137" t="s">
        <v>269</v>
      </c>
      <c r="C86" s="103">
        <v>13</v>
      </c>
      <c r="D86" s="103">
        <v>6</v>
      </c>
      <c r="E86" s="103">
        <v>7</v>
      </c>
      <c r="F86" s="103">
        <v>4</v>
      </c>
      <c r="G86" s="103">
        <v>2</v>
      </c>
      <c r="H86" s="103">
        <v>2</v>
      </c>
      <c r="I86" s="103">
        <v>1</v>
      </c>
      <c r="J86" s="103">
        <v>1</v>
      </c>
      <c r="K86" s="103">
        <v>1</v>
      </c>
      <c r="L86" s="103">
        <v>1</v>
      </c>
      <c r="M86" s="103">
        <v>1</v>
      </c>
      <c r="N86" s="103">
        <v>1</v>
      </c>
      <c r="O86" s="103">
        <v>1</v>
      </c>
      <c r="P86" s="103">
        <v>1</v>
      </c>
      <c r="Q86" s="103">
        <v>1</v>
      </c>
      <c r="R86" s="103">
        <v>1</v>
      </c>
      <c r="S86" s="103">
        <v>1</v>
      </c>
      <c r="T86" s="103">
        <v>1</v>
      </c>
      <c r="U86" s="103">
        <v>1</v>
      </c>
      <c r="V86" s="103">
        <v>0</v>
      </c>
      <c r="W86" s="103">
        <v>0</v>
      </c>
      <c r="X86" s="103">
        <v>0</v>
      </c>
    </row>
    <row r="87" spans="1:26" ht="16.5" thickTop="1" thickBot="1">
      <c r="A87"/>
      <c r="B87" s="144" t="s">
        <v>69</v>
      </c>
      <c r="C87" s="145">
        <f>SUM(C66:C86)</f>
        <v>4716</v>
      </c>
      <c r="D87" s="145">
        <f t="shared" ref="D87:Q87" si="17">SUM(D66:D86)</f>
        <v>4249</v>
      </c>
      <c r="E87" s="145">
        <f t="shared" si="17"/>
        <v>4075</v>
      </c>
      <c r="F87" s="145">
        <f t="shared" si="17"/>
        <v>3734</v>
      </c>
      <c r="G87" s="145">
        <f t="shared" si="17"/>
        <v>4130</v>
      </c>
      <c r="H87" s="145">
        <f t="shared" si="17"/>
        <v>3896</v>
      </c>
      <c r="I87" s="145">
        <f t="shared" si="17"/>
        <v>4179</v>
      </c>
      <c r="J87" s="145">
        <f t="shared" si="17"/>
        <v>4009</v>
      </c>
      <c r="K87" s="145">
        <f t="shared" si="17"/>
        <v>4158</v>
      </c>
      <c r="L87" s="145">
        <f t="shared" si="17"/>
        <v>4050</v>
      </c>
      <c r="M87" s="145">
        <f t="shared" si="17"/>
        <v>4724</v>
      </c>
      <c r="N87" s="145">
        <f t="shared" si="17"/>
        <v>4824</v>
      </c>
      <c r="O87" s="145">
        <f t="shared" si="17"/>
        <v>5458</v>
      </c>
      <c r="P87" s="145">
        <f t="shared" si="17"/>
        <v>5470</v>
      </c>
      <c r="Q87" s="145">
        <f t="shared" si="17"/>
        <v>6593</v>
      </c>
      <c r="R87" s="145">
        <f t="shared" ref="R87:X87" si="18">SUM(R66:R86)</f>
        <v>6335</v>
      </c>
      <c r="S87" s="145">
        <f t="shared" si="18"/>
        <v>7280</v>
      </c>
      <c r="T87" s="145">
        <f t="shared" si="18"/>
        <v>7315</v>
      </c>
      <c r="U87" s="145">
        <f t="shared" si="18"/>
        <v>7437</v>
      </c>
      <c r="V87" s="145">
        <f t="shared" si="18"/>
        <v>7474</v>
      </c>
      <c r="W87" s="145">
        <f t="shared" si="18"/>
        <v>7304</v>
      </c>
      <c r="X87" s="145">
        <f t="shared" si="18"/>
        <v>6833</v>
      </c>
    </row>
    <row r="88" spans="1:26" ht="16.5" thickTop="1" thickBot="1">
      <c r="A88"/>
      <c r="B88" s="39" t="s">
        <v>73</v>
      </c>
      <c r="C88" s="39">
        <f>C87</f>
        <v>4716</v>
      </c>
      <c r="D88" s="39">
        <f t="shared" ref="D88:Q88" si="19">D87</f>
        <v>4249</v>
      </c>
      <c r="E88" s="39">
        <f t="shared" si="19"/>
        <v>4075</v>
      </c>
      <c r="F88" s="39">
        <f t="shared" si="19"/>
        <v>3734</v>
      </c>
      <c r="G88" s="39">
        <f t="shared" si="19"/>
        <v>4130</v>
      </c>
      <c r="H88" s="39">
        <f t="shared" si="19"/>
        <v>3896</v>
      </c>
      <c r="I88" s="39">
        <f t="shared" si="19"/>
        <v>4179</v>
      </c>
      <c r="J88" s="39">
        <f t="shared" si="19"/>
        <v>4009</v>
      </c>
      <c r="K88" s="39">
        <f t="shared" si="19"/>
        <v>4158</v>
      </c>
      <c r="L88" s="39">
        <f t="shared" si="19"/>
        <v>4050</v>
      </c>
      <c r="M88" s="39">
        <f t="shared" si="19"/>
        <v>4724</v>
      </c>
      <c r="N88" s="39">
        <f t="shared" si="19"/>
        <v>4824</v>
      </c>
      <c r="O88" s="39">
        <f t="shared" si="19"/>
        <v>5458</v>
      </c>
      <c r="P88" s="39">
        <f t="shared" si="19"/>
        <v>5470</v>
      </c>
      <c r="Q88" s="39">
        <f t="shared" si="19"/>
        <v>6593</v>
      </c>
      <c r="R88" s="39">
        <f t="shared" ref="R88:X88" si="20">R87</f>
        <v>6335</v>
      </c>
      <c r="S88" s="39">
        <f t="shared" si="20"/>
        <v>7280</v>
      </c>
      <c r="T88" s="39">
        <f t="shared" si="20"/>
        <v>7315</v>
      </c>
      <c r="U88" s="39">
        <f t="shared" si="20"/>
        <v>7437</v>
      </c>
      <c r="V88" s="39">
        <f t="shared" si="20"/>
        <v>7474</v>
      </c>
      <c r="W88" s="39">
        <f t="shared" si="20"/>
        <v>7304</v>
      </c>
      <c r="X88" s="39">
        <f t="shared" si="20"/>
        <v>6833</v>
      </c>
    </row>
    <row r="89" spans="1:26" ht="15.75" thickTop="1">
      <c r="A89"/>
      <c r="B89" s="157" t="s">
        <v>369</v>
      </c>
      <c r="C89" s="157"/>
      <c r="D89" s="157"/>
      <c r="E89" s="157"/>
      <c r="F89" s="157"/>
      <c r="G89" s="157"/>
      <c r="H89" s="157"/>
      <c r="I89" s="36"/>
      <c r="J89" s="36"/>
      <c r="K89" s="36"/>
      <c r="L89" s="36"/>
      <c r="M89" s="36"/>
      <c r="N89" s="36"/>
      <c r="O89" s="36"/>
      <c r="P89" s="36"/>
      <c r="Q89" s="36"/>
    </row>
    <row r="90" spans="1:26" ht="15.75" thickBot="1">
      <c r="A90"/>
      <c r="B90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</row>
    <row r="91" spans="1:26" ht="16.5" thickTop="1" thickBot="1">
      <c r="A91"/>
      <c r="B91" s="76" t="s">
        <v>34</v>
      </c>
      <c r="C91" s="76" t="s">
        <v>0</v>
      </c>
      <c r="D91" s="76" t="s">
        <v>1</v>
      </c>
      <c r="E91" s="76" t="s">
        <v>2</v>
      </c>
      <c r="F91" s="76" t="s">
        <v>3</v>
      </c>
      <c r="G91" s="76" t="s">
        <v>4</v>
      </c>
      <c r="H91" s="76" t="s">
        <v>5</v>
      </c>
      <c r="I91" s="76" t="s">
        <v>6</v>
      </c>
      <c r="J91" s="76" t="s">
        <v>7</v>
      </c>
      <c r="K91" s="76" t="s">
        <v>8</v>
      </c>
      <c r="L91" s="76" t="s">
        <v>185</v>
      </c>
      <c r="M91" s="76" t="s">
        <v>10</v>
      </c>
      <c r="N91" s="76" t="s">
        <v>11</v>
      </c>
      <c r="O91" s="76" t="s">
        <v>196</v>
      </c>
      <c r="P91" s="76" t="s">
        <v>197</v>
      </c>
      <c r="Q91" s="76" t="s">
        <v>198</v>
      </c>
      <c r="R91" s="76" t="s">
        <v>238</v>
      </c>
      <c r="S91" s="76" t="s">
        <v>237</v>
      </c>
      <c r="T91" s="76" t="s">
        <v>288</v>
      </c>
      <c r="U91" s="76" t="s">
        <v>307</v>
      </c>
      <c r="V91" s="76" t="s">
        <v>308</v>
      </c>
      <c r="W91" s="76" t="s">
        <v>309</v>
      </c>
      <c r="X91" s="76" t="s">
        <v>310</v>
      </c>
    </row>
    <row r="92" spans="1:26" ht="16.5" thickTop="1" thickBot="1">
      <c r="A92"/>
      <c r="B92" s="137" t="s">
        <v>35</v>
      </c>
      <c r="C92" s="103">
        <v>14</v>
      </c>
      <c r="D92" s="103">
        <v>11</v>
      </c>
      <c r="E92" s="103">
        <v>8</v>
      </c>
      <c r="F92" s="103">
        <v>7</v>
      </c>
      <c r="G92" s="103">
        <v>6</v>
      </c>
      <c r="H92" s="103">
        <v>0</v>
      </c>
      <c r="I92" s="103">
        <v>10</v>
      </c>
      <c r="J92" s="103">
        <v>15</v>
      </c>
      <c r="K92" s="103">
        <v>17</v>
      </c>
      <c r="L92" s="103">
        <v>26</v>
      </c>
      <c r="M92" s="103">
        <v>34</v>
      </c>
      <c r="N92" s="103">
        <v>48</v>
      </c>
      <c r="O92" s="103">
        <v>53</v>
      </c>
      <c r="P92" s="103">
        <v>61</v>
      </c>
      <c r="Q92" s="103">
        <v>76</v>
      </c>
      <c r="R92" s="103">
        <v>68</v>
      </c>
      <c r="S92" s="103">
        <v>90</v>
      </c>
      <c r="T92" s="103">
        <v>86</v>
      </c>
      <c r="U92" s="103">
        <v>105</v>
      </c>
      <c r="V92" s="103">
        <v>112</v>
      </c>
      <c r="W92" s="103">
        <v>115</v>
      </c>
      <c r="X92" s="103">
        <v>116</v>
      </c>
      <c r="Y92" s="140"/>
    </row>
    <row r="93" spans="1:26" ht="16.5" thickTop="1" thickBot="1">
      <c r="A93"/>
      <c r="B93" s="137" t="s">
        <v>289</v>
      </c>
      <c r="C93" s="103">
        <v>393</v>
      </c>
      <c r="D93" s="103">
        <v>345</v>
      </c>
      <c r="E93" s="103">
        <v>341</v>
      </c>
      <c r="F93" s="103">
        <v>286</v>
      </c>
      <c r="G93" s="103">
        <v>283</v>
      </c>
      <c r="H93" s="103">
        <v>263</v>
      </c>
      <c r="I93" s="103">
        <v>270</v>
      </c>
      <c r="J93" s="103">
        <v>245</v>
      </c>
      <c r="K93" s="103">
        <v>211</v>
      </c>
      <c r="L93" s="103">
        <v>187</v>
      </c>
      <c r="M93" s="103">
        <v>209</v>
      </c>
      <c r="N93" s="103">
        <v>178</v>
      </c>
      <c r="O93" s="103">
        <v>154</v>
      </c>
      <c r="P93" s="103">
        <v>149</v>
      </c>
      <c r="Q93" s="103">
        <v>204</v>
      </c>
      <c r="R93" s="103">
        <v>210</v>
      </c>
      <c r="S93" s="103">
        <v>269</v>
      </c>
      <c r="T93" s="103">
        <v>266</v>
      </c>
      <c r="U93" s="103">
        <v>289</v>
      </c>
      <c r="V93" s="103">
        <v>291</v>
      </c>
      <c r="W93" s="103">
        <v>298</v>
      </c>
      <c r="X93" s="103">
        <v>315</v>
      </c>
      <c r="Y93" s="140"/>
      <c r="Z93" s="106"/>
    </row>
    <row r="94" spans="1:26" ht="16.5" thickTop="1" thickBot="1">
      <c r="A94"/>
      <c r="B94" s="137" t="s">
        <v>270</v>
      </c>
      <c r="C94" s="103">
        <v>451</v>
      </c>
      <c r="D94" s="103">
        <v>469</v>
      </c>
      <c r="E94" s="103">
        <v>467</v>
      </c>
      <c r="F94" s="103">
        <v>458</v>
      </c>
      <c r="G94" s="103">
        <v>445</v>
      </c>
      <c r="H94" s="103">
        <v>417</v>
      </c>
      <c r="I94" s="103">
        <v>371</v>
      </c>
      <c r="J94" s="103">
        <v>337</v>
      </c>
      <c r="K94" s="103">
        <v>372</v>
      </c>
      <c r="L94" s="103">
        <v>340</v>
      </c>
      <c r="M94" s="103">
        <v>369</v>
      </c>
      <c r="N94" s="103">
        <v>424</v>
      </c>
      <c r="O94" s="103">
        <v>487</v>
      </c>
      <c r="P94" s="103">
        <v>510</v>
      </c>
      <c r="Q94" s="103">
        <v>538</v>
      </c>
      <c r="R94" s="103">
        <v>507</v>
      </c>
      <c r="S94" s="103">
        <v>537</v>
      </c>
      <c r="T94" s="103">
        <v>521</v>
      </c>
      <c r="U94" s="103">
        <v>518</v>
      </c>
      <c r="V94" s="103">
        <v>506</v>
      </c>
      <c r="W94" s="103">
        <v>467</v>
      </c>
      <c r="X94" s="103">
        <v>423</v>
      </c>
      <c r="Y94" s="140"/>
    </row>
    <row r="95" spans="1:26" ht="16.5" thickTop="1" thickBot="1">
      <c r="A95"/>
      <c r="B95" s="137" t="s">
        <v>36</v>
      </c>
      <c r="C95" s="103">
        <v>550</v>
      </c>
      <c r="D95" s="103">
        <v>583</v>
      </c>
      <c r="E95" s="103">
        <v>611</v>
      </c>
      <c r="F95" s="103">
        <v>615</v>
      </c>
      <c r="G95" s="103">
        <v>741</v>
      </c>
      <c r="H95" s="103">
        <v>781</v>
      </c>
      <c r="I95" s="103">
        <v>886</v>
      </c>
      <c r="J95" s="103">
        <v>917</v>
      </c>
      <c r="K95" s="103">
        <v>870</v>
      </c>
      <c r="L95" s="103">
        <v>851</v>
      </c>
      <c r="M95" s="103">
        <v>880</v>
      </c>
      <c r="N95" s="103">
        <v>795</v>
      </c>
      <c r="O95" s="103">
        <v>714</v>
      </c>
      <c r="P95" s="103">
        <v>791</v>
      </c>
      <c r="Q95" s="103">
        <v>1016</v>
      </c>
      <c r="R95" s="103">
        <v>1020</v>
      </c>
      <c r="S95" s="103">
        <v>1175</v>
      </c>
      <c r="T95" s="103">
        <v>1273</v>
      </c>
      <c r="U95" s="103">
        <v>1255</v>
      </c>
      <c r="V95" s="103">
        <v>1232</v>
      </c>
      <c r="W95" s="103">
        <v>1174</v>
      </c>
      <c r="X95" s="103">
        <v>1087</v>
      </c>
      <c r="Y95" s="140"/>
    </row>
    <row r="96" spans="1:26" ht="16.5" thickTop="1" thickBot="1">
      <c r="A96"/>
      <c r="B96" s="137" t="s">
        <v>271</v>
      </c>
      <c r="C96" s="103">
        <v>32</v>
      </c>
      <c r="D96" s="103">
        <v>30</v>
      </c>
      <c r="E96" s="103">
        <v>20</v>
      </c>
      <c r="F96" s="103">
        <v>19</v>
      </c>
      <c r="G96" s="103">
        <v>16</v>
      </c>
      <c r="H96" s="103">
        <v>15</v>
      </c>
      <c r="I96" s="103">
        <v>14</v>
      </c>
      <c r="J96" s="103">
        <v>11</v>
      </c>
      <c r="K96" s="103">
        <v>11</v>
      </c>
      <c r="L96" s="103">
        <v>4</v>
      </c>
      <c r="M96" s="103">
        <v>13</v>
      </c>
      <c r="N96" s="103">
        <v>23</v>
      </c>
      <c r="O96" s="103">
        <v>38</v>
      </c>
      <c r="P96" s="103">
        <v>41</v>
      </c>
      <c r="Q96" s="103">
        <v>56</v>
      </c>
      <c r="R96" s="103">
        <v>46</v>
      </c>
      <c r="S96" s="103">
        <v>46</v>
      </c>
      <c r="T96" s="103">
        <v>57</v>
      </c>
      <c r="U96" s="103">
        <v>62</v>
      </c>
      <c r="V96" s="103">
        <v>68</v>
      </c>
      <c r="W96" s="103">
        <v>91</v>
      </c>
      <c r="X96" s="103">
        <v>101</v>
      </c>
      <c r="Y96" s="140"/>
    </row>
    <row r="97" spans="1:26" ht="16.5" thickTop="1" thickBot="1">
      <c r="A97"/>
      <c r="B97" s="137" t="s">
        <v>272</v>
      </c>
      <c r="C97" s="103">
        <v>51</v>
      </c>
      <c r="D97" s="103">
        <v>47</v>
      </c>
      <c r="E97" s="103">
        <v>72</v>
      </c>
      <c r="F97" s="103">
        <v>76</v>
      </c>
      <c r="G97" s="103">
        <v>91</v>
      </c>
      <c r="H97" s="103">
        <v>92</v>
      </c>
      <c r="I97" s="103">
        <v>108</v>
      </c>
      <c r="J97" s="103">
        <v>84</v>
      </c>
      <c r="K97" s="103">
        <v>67</v>
      </c>
      <c r="L97" s="103">
        <v>63</v>
      </c>
      <c r="M97" s="103">
        <v>59</v>
      </c>
      <c r="N97" s="103">
        <v>57</v>
      </c>
      <c r="O97" s="103">
        <v>45</v>
      </c>
      <c r="P97" s="103">
        <v>37</v>
      </c>
      <c r="Q97" s="103">
        <v>29</v>
      </c>
      <c r="R97" s="103">
        <v>20</v>
      </c>
      <c r="S97" s="103">
        <v>13</v>
      </c>
      <c r="T97" s="103">
        <v>6</v>
      </c>
      <c r="U97" s="103">
        <v>3</v>
      </c>
      <c r="V97" s="103">
        <v>2</v>
      </c>
      <c r="W97" s="103">
        <v>1</v>
      </c>
      <c r="X97" s="103">
        <v>0</v>
      </c>
      <c r="Y97" s="140"/>
    </row>
    <row r="98" spans="1:26" ht="16.5" thickTop="1" thickBot="1">
      <c r="A98"/>
      <c r="B98" s="137" t="s">
        <v>273</v>
      </c>
      <c r="C98" s="146">
        <v>0</v>
      </c>
      <c r="D98" s="146">
        <v>0</v>
      </c>
      <c r="E98" s="146">
        <v>0</v>
      </c>
      <c r="F98" s="146">
        <v>0</v>
      </c>
      <c r="G98" s="146">
        <v>0</v>
      </c>
      <c r="H98" s="146">
        <v>0</v>
      </c>
      <c r="I98" s="146">
        <v>0</v>
      </c>
      <c r="J98" s="146">
        <v>0</v>
      </c>
      <c r="K98" s="146">
        <v>0</v>
      </c>
      <c r="L98" s="146">
        <v>0</v>
      </c>
      <c r="M98" s="146">
        <v>0</v>
      </c>
      <c r="N98" s="146">
        <v>0</v>
      </c>
      <c r="O98" s="146">
        <v>0</v>
      </c>
      <c r="P98" s="146">
        <v>0</v>
      </c>
      <c r="Q98" s="146">
        <v>0</v>
      </c>
      <c r="R98" s="103">
        <v>17</v>
      </c>
      <c r="S98" s="103">
        <v>56</v>
      </c>
      <c r="T98" s="103">
        <v>91</v>
      </c>
      <c r="U98" s="103">
        <v>105</v>
      </c>
      <c r="V98" s="103">
        <v>118</v>
      </c>
      <c r="W98" s="103">
        <v>136</v>
      </c>
      <c r="X98" s="103">
        <v>134</v>
      </c>
    </row>
    <row r="99" spans="1:26" ht="16.5" thickTop="1" thickBot="1">
      <c r="A99"/>
      <c r="B99" s="137" t="s">
        <v>274</v>
      </c>
      <c r="C99" s="103">
        <v>112</v>
      </c>
      <c r="D99" s="103">
        <v>109</v>
      </c>
      <c r="E99" s="103">
        <v>118</v>
      </c>
      <c r="F99" s="103">
        <v>104</v>
      </c>
      <c r="G99" s="103">
        <v>115</v>
      </c>
      <c r="H99" s="103">
        <v>113</v>
      </c>
      <c r="I99" s="103">
        <v>140</v>
      </c>
      <c r="J99" s="103">
        <v>144</v>
      </c>
      <c r="K99" s="103">
        <v>135</v>
      </c>
      <c r="L99" s="103">
        <v>144</v>
      </c>
      <c r="M99" s="103">
        <v>156</v>
      </c>
      <c r="N99" s="103">
        <v>159</v>
      </c>
      <c r="O99" s="103">
        <v>166</v>
      </c>
      <c r="P99" s="103">
        <v>164</v>
      </c>
      <c r="Q99" s="103">
        <v>152</v>
      </c>
      <c r="R99" s="103">
        <v>158</v>
      </c>
      <c r="S99" s="103">
        <v>192</v>
      </c>
      <c r="T99" s="103">
        <v>184</v>
      </c>
      <c r="U99" s="103">
        <v>200</v>
      </c>
      <c r="V99" s="103">
        <v>210</v>
      </c>
      <c r="W99" s="103">
        <v>196</v>
      </c>
      <c r="X99" s="103">
        <v>185</v>
      </c>
    </row>
    <row r="100" spans="1:26" ht="16.5" thickTop="1" thickBot="1">
      <c r="A100"/>
      <c r="B100" s="144" t="s">
        <v>74</v>
      </c>
      <c r="C100" s="145">
        <f>SUM(C92:C99)</f>
        <v>1603</v>
      </c>
      <c r="D100" s="145">
        <f t="shared" ref="D100:W100" si="21">SUM(D92:D99)</f>
        <v>1594</v>
      </c>
      <c r="E100" s="145">
        <f t="shared" si="21"/>
        <v>1637</v>
      </c>
      <c r="F100" s="145">
        <f t="shared" si="21"/>
        <v>1565</v>
      </c>
      <c r="G100" s="145">
        <f t="shared" si="21"/>
        <v>1697</v>
      </c>
      <c r="H100" s="145">
        <f t="shared" si="21"/>
        <v>1681</v>
      </c>
      <c r="I100" s="145">
        <f t="shared" si="21"/>
        <v>1799</v>
      </c>
      <c r="J100" s="145">
        <f t="shared" si="21"/>
        <v>1753</v>
      </c>
      <c r="K100" s="145">
        <f t="shared" si="21"/>
        <v>1683</v>
      </c>
      <c r="L100" s="145">
        <f t="shared" si="21"/>
        <v>1615</v>
      </c>
      <c r="M100" s="145">
        <f t="shared" si="21"/>
        <v>1720</v>
      </c>
      <c r="N100" s="145">
        <f t="shared" si="21"/>
        <v>1684</v>
      </c>
      <c r="O100" s="145">
        <f t="shared" si="21"/>
        <v>1657</v>
      </c>
      <c r="P100" s="145">
        <f t="shared" si="21"/>
        <v>1753</v>
      </c>
      <c r="Q100" s="145">
        <f t="shared" si="21"/>
        <v>2071</v>
      </c>
      <c r="R100" s="145">
        <f t="shared" si="21"/>
        <v>2046</v>
      </c>
      <c r="S100" s="145">
        <f t="shared" si="21"/>
        <v>2378</v>
      </c>
      <c r="T100" s="145">
        <f t="shared" si="21"/>
        <v>2484</v>
      </c>
      <c r="U100" s="145">
        <f t="shared" si="21"/>
        <v>2537</v>
      </c>
      <c r="V100" s="145">
        <f t="shared" si="21"/>
        <v>2539</v>
      </c>
      <c r="W100" s="145">
        <f t="shared" si="21"/>
        <v>2478</v>
      </c>
      <c r="X100" s="145">
        <f>SUM(X92:X99)</f>
        <v>2361</v>
      </c>
    </row>
    <row r="101" spans="1:26" ht="16.5" thickTop="1" thickBot="1">
      <c r="A101"/>
      <c r="B101" s="39" t="s">
        <v>75</v>
      </c>
      <c r="C101" s="39">
        <f>C100</f>
        <v>1603</v>
      </c>
      <c r="D101" s="39">
        <f t="shared" ref="D101:Q101" si="22">D100</f>
        <v>1594</v>
      </c>
      <c r="E101" s="39">
        <f t="shared" si="22"/>
        <v>1637</v>
      </c>
      <c r="F101" s="39">
        <f t="shared" si="22"/>
        <v>1565</v>
      </c>
      <c r="G101" s="39">
        <f t="shared" si="22"/>
        <v>1697</v>
      </c>
      <c r="H101" s="39">
        <f t="shared" si="22"/>
        <v>1681</v>
      </c>
      <c r="I101" s="39">
        <f t="shared" si="22"/>
        <v>1799</v>
      </c>
      <c r="J101" s="39">
        <f t="shared" si="22"/>
        <v>1753</v>
      </c>
      <c r="K101" s="39">
        <f t="shared" si="22"/>
        <v>1683</v>
      </c>
      <c r="L101" s="39">
        <f t="shared" si="22"/>
        <v>1615</v>
      </c>
      <c r="M101" s="39">
        <f t="shared" si="22"/>
        <v>1720</v>
      </c>
      <c r="N101" s="39">
        <f t="shared" si="22"/>
        <v>1684</v>
      </c>
      <c r="O101" s="39">
        <f t="shared" si="22"/>
        <v>1657</v>
      </c>
      <c r="P101" s="39">
        <f t="shared" si="22"/>
        <v>1753</v>
      </c>
      <c r="Q101" s="39">
        <f t="shared" si="22"/>
        <v>2071</v>
      </c>
      <c r="R101" s="39">
        <f t="shared" ref="R101:X101" si="23">R100</f>
        <v>2046</v>
      </c>
      <c r="S101" s="39">
        <f t="shared" si="23"/>
        <v>2378</v>
      </c>
      <c r="T101" s="39">
        <f t="shared" si="23"/>
        <v>2484</v>
      </c>
      <c r="U101" s="39">
        <f t="shared" si="23"/>
        <v>2537</v>
      </c>
      <c r="V101" s="39">
        <f t="shared" si="23"/>
        <v>2539</v>
      </c>
      <c r="W101" s="39">
        <f t="shared" si="23"/>
        <v>2478</v>
      </c>
      <c r="X101" s="39">
        <f t="shared" si="23"/>
        <v>2361</v>
      </c>
    </row>
    <row r="102" spans="1:26" ht="15.75" thickTop="1">
      <c r="A102"/>
      <c r="B102" s="157" t="s">
        <v>369</v>
      </c>
      <c r="C102" s="157"/>
      <c r="D102" s="157"/>
      <c r="E102" s="157"/>
      <c r="F102" s="157"/>
      <c r="G102" s="157"/>
      <c r="H102" s="157"/>
      <c r="I102" s="36"/>
      <c r="J102" s="36"/>
      <c r="K102" s="36"/>
      <c r="L102" s="36"/>
      <c r="M102" s="36"/>
      <c r="N102" s="36"/>
      <c r="O102" s="36"/>
      <c r="P102" s="36"/>
      <c r="Q102" s="36"/>
    </row>
    <row r="103" spans="1:26" ht="15.75" thickBot="1">
      <c r="A103"/>
      <c r="B103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</row>
    <row r="104" spans="1:26" ht="16.5" thickTop="1" thickBot="1">
      <c r="A104"/>
      <c r="B104" s="76" t="s">
        <v>66</v>
      </c>
      <c r="C104" s="76" t="s">
        <v>0</v>
      </c>
      <c r="D104" s="76" t="s">
        <v>1</v>
      </c>
      <c r="E104" s="76" t="s">
        <v>2</v>
      </c>
      <c r="F104" s="76" t="s">
        <v>3</v>
      </c>
      <c r="G104" s="76" t="s">
        <v>4</v>
      </c>
      <c r="H104" s="76" t="s">
        <v>5</v>
      </c>
      <c r="I104" s="76" t="s">
        <v>6</v>
      </c>
      <c r="J104" s="76" t="s">
        <v>7</v>
      </c>
      <c r="K104" s="76" t="s">
        <v>8</v>
      </c>
      <c r="L104" s="76" t="s">
        <v>185</v>
      </c>
      <c r="M104" s="76" t="s">
        <v>10</v>
      </c>
      <c r="N104" s="76" t="s">
        <v>11</v>
      </c>
      <c r="O104" s="76" t="s">
        <v>196</v>
      </c>
      <c r="P104" s="76" t="s">
        <v>197</v>
      </c>
      <c r="Q104" s="76" t="s">
        <v>198</v>
      </c>
      <c r="R104" s="76" t="s">
        <v>238</v>
      </c>
      <c r="S104" s="76" t="s">
        <v>237</v>
      </c>
      <c r="T104" s="76" t="s">
        <v>288</v>
      </c>
      <c r="U104" s="76" t="s">
        <v>307</v>
      </c>
      <c r="V104" s="76" t="s">
        <v>308</v>
      </c>
      <c r="W104" s="76" t="s">
        <v>309</v>
      </c>
      <c r="X104" s="76" t="s">
        <v>310</v>
      </c>
    </row>
    <row r="105" spans="1:26" ht="16.5" thickTop="1" thickBot="1">
      <c r="A105"/>
      <c r="B105" s="137" t="s">
        <v>275</v>
      </c>
      <c r="C105" s="103">
        <v>237</v>
      </c>
      <c r="D105" s="103">
        <v>175</v>
      </c>
      <c r="E105" s="103">
        <v>184</v>
      </c>
      <c r="F105" s="103">
        <v>152</v>
      </c>
      <c r="G105" s="103">
        <v>132</v>
      </c>
      <c r="H105" s="103">
        <v>105</v>
      </c>
      <c r="I105" s="103">
        <v>103</v>
      </c>
      <c r="J105" s="103">
        <v>71</v>
      </c>
      <c r="K105" s="103">
        <v>92</v>
      </c>
      <c r="L105" s="103">
        <v>74</v>
      </c>
      <c r="M105" s="103">
        <v>137</v>
      </c>
      <c r="N105" s="103">
        <v>108</v>
      </c>
      <c r="O105" s="103">
        <v>160</v>
      </c>
      <c r="P105" s="103">
        <v>139</v>
      </c>
      <c r="Q105" s="103">
        <v>169</v>
      </c>
      <c r="R105" s="103">
        <v>154</v>
      </c>
      <c r="S105" s="103">
        <v>193</v>
      </c>
      <c r="T105" s="103">
        <v>172</v>
      </c>
      <c r="U105" s="103">
        <v>168</v>
      </c>
      <c r="V105" s="103">
        <v>169</v>
      </c>
      <c r="W105" s="103">
        <v>177</v>
      </c>
      <c r="X105" s="103">
        <v>183</v>
      </c>
      <c r="Y105" s="140"/>
      <c r="Z105" s="106"/>
    </row>
    <row r="106" spans="1:26" ht="16.5" thickTop="1" thickBot="1">
      <c r="A106"/>
      <c r="B106" s="137" t="s">
        <v>276</v>
      </c>
      <c r="C106" s="103">
        <v>24</v>
      </c>
      <c r="D106" s="103">
        <v>21</v>
      </c>
      <c r="E106" s="103">
        <v>34</v>
      </c>
      <c r="F106" s="103">
        <v>30</v>
      </c>
      <c r="G106" s="103">
        <v>40</v>
      </c>
      <c r="H106" s="103">
        <v>35</v>
      </c>
      <c r="I106" s="103">
        <v>46</v>
      </c>
      <c r="J106" s="103">
        <v>47</v>
      </c>
      <c r="K106" s="103">
        <v>53</v>
      </c>
      <c r="L106" s="103">
        <v>50</v>
      </c>
      <c r="M106" s="103">
        <v>44</v>
      </c>
      <c r="N106" s="103">
        <v>42</v>
      </c>
      <c r="O106" s="103">
        <v>61</v>
      </c>
      <c r="P106" s="103">
        <v>66</v>
      </c>
      <c r="Q106" s="103">
        <v>83</v>
      </c>
      <c r="R106" s="103">
        <v>97</v>
      </c>
      <c r="S106" s="103">
        <v>122</v>
      </c>
      <c r="T106" s="103">
        <v>93</v>
      </c>
      <c r="U106" s="103">
        <v>104</v>
      </c>
      <c r="V106" s="103">
        <v>104</v>
      </c>
      <c r="W106" s="103">
        <v>110</v>
      </c>
      <c r="X106" s="103">
        <v>116</v>
      </c>
      <c r="Y106" s="140"/>
      <c r="Z106" s="106"/>
    </row>
    <row r="107" spans="1:26" ht="16.5" thickTop="1" thickBot="1">
      <c r="A107"/>
      <c r="B107" s="137" t="s">
        <v>277</v>
      </c>
      <c r="C107" s="103">
        <v>17</v>
      </c>
      <c r="D107" s="103">
        <v>16</v>
      </c>
      <c r="E107" s="103">
        <v>13</v>
      </c>
      <c r="F107" s="103">
        <v>14</v>
      </c>
      <c r="G107" s="103">
        <v>26</v>
      </c>
      <c r="H107" s="103">
        <v>24</v>
      </c>
      <c r="I107" s="103">
        <v>46</v>
      </c>
      <c r="J107" s="103">
        <v>47</v>
      </c>
      <c r="K107" s="103">
        <v>65</v>
      </c>
      <c r="L107" s="103">
        <v>75</v>
      </c>
      <c r="M107" s="103">
        <v>117</v>
      </c>
      <c r="N107" s="103">
        <v>103</v>
      </c>
      <c r="O107" s="103">
        <v>97</v>
      </c>
      <c r="P107" s="103">
        <v>91</v>
      </c>
      <c r="Q107" s="103">
        <v>90</v>
      </c>
      <c r="R107" s="103">
        <v>115</v>
      </c>
      <c r="S107" s="103">
        <v>135</v>
      </c>
      <c r="T107" s="103">
        <v>150</v>
      </c>
      <c r="U107" s="103">
        <v>176</v>
      </c>
      <c r="V107" s="103">
        <v>187</v>
      </c>
      <c r="W107" s="103">
        <v>202</v>
      </c>
      <c r="X107" s="103">
        <v>193</v>
      </c>
      <c r="Y107" s="140"/>
      <c r="Z107" s="106"/>
    </row>
    <row r="108" spans="1:26" ht="16.5" thickTop="1" thickBot="1">
      <c r="A108"/>
      <c r="B108" s="137" t="s">
        <v>278</v>
      </c>
      <c r="C108" s="103">
        <v>82</v>
      </c>
      <c r="D108" s="103">
        <v>56</v>
      </c>
      <c r="E108" s="103">
        <v>66</v>
      </c>
      <c r="F108" s="103">
        <v>57</v>
      </c>
      <c r="G108" s="103">
        <v>65</v>
      </c>
      <c r="H108" s="103">
        <v>49</v>
      </c>
      <c r="I108" s="103">
        <v>43</v>
      </c>
      <c r="J108" s="103">
        <v>31</v>
      </c>
      <c r="K108" s="103">
        <v>27</v>
      </c>
      <c r="L108" s="103">
        <v>21</v>
      </c>
      <c r="M108" s="103">
        <v>19</v>
      </c>
      <c r="N108" s="103">
        <v>13</v>
      </c>
      <c r="O108" s="103">
        <v>13</v>
      </c>
      <c r="P108" s="103">
        <v>10</v>
      </c>
      <c r="Q108" s="103">
        <v>8</v>
      </c>
      <c r="R108" s="103">
        <v>5</v>
      </c>
      <c r="S108" s="103">
        <v>3</v>
      </c>
      <c r="T108" s="103">
        <v>1</v>
      </c>
      <c r="U108" s="146">
        <v>0</v>
      </c>
      <c r="V108" s="146">
        <v>0</v>
      </c>
      <c r="W108" s="146">
        <v>0</v>
      </c>
      <c r="X108" s="146">
        <v>0</v>
      </c>
      <c r="Y108" s="140"/>
      <c r="Z108" s="106"/>
    </row>
    <row r="109" spans="1:26" ht="16.5" thickTop="1" thickBot="1">
      <c r="A109"/>
      <c r="B109" s="137" t="s">
        <v>319</v>
      </c>
      <c r="C109" s="146">
        <v>0</v>
      </c>
      <c r="D109" s="146">
        <v>0</v>
      </c>
      <c r="E109" s="146">
        <v>0</v>
      </c>
      <c r="F109" s="146">
        <v>0</v>
      </c>
      <c r="G109" s="146">
        <v>0</v>
      </c>
      <c r="H109" s="146">
        <v>0</v>
      </c>
      <c r="I109" s="146">
        <v>0</v>
      </c>
      <c r="J109" s="146">
        <v>0</v>
      </c>
      <c r="K109" s="146">
        <v>0</v>
      </c>
      <c r="L109" s="146">
        <v>0</v>
      </c>
      <c r="M109" s="146">
        <v>0</v>
      </c>
      <c r="N109" s="146">
        <v>0</v>
      </c>
      <c r="O109" s="146">
        <v>0</v>
      </c>
      <c r="P109" s="146">
        <v>0</v>
      </c>
      <c r="Q109" s="146">
        <v>0</v>
      </c>
      <c r="R109" s="146">
        <v>0</v>
      </c>
      <c r="S109" s="146">
        <v>0</v>
      </c>
      <c r="T109" s="146">
        <v>0</v>
      </c>
      <c r="U109" s="146">
        <v>0</v>
      </c>
      <c r="V109" s="146">
        <v>0</v>
      </c>
      <c r="W109" s="103">
        <v>29</v>
      </c>
      <c r="X109" s="103">
        <v>13</v>
      </c>
      <c r="Y109" s="140"/>
    </row>
    <row r="110" spans="1:26" ht="16.5" thickTop="1" thickBot="1">
      <c r="A110"/>
      <c r="B110" s="137" t="s">
        <v>279</v>
      </c>
      <c r="C110" s="103">
        <v>446</v>
      </c>
      <c r="D110" s="103">
        <v>416</v>
      </c>
      <c r="E110" s="103">
        <v>387</v>
      </c>
      <c r="F110" s="103">
        <v>325</v>
      </c>
      <c r="G110" s="103">
        <v>303</v>
      </c>
      <c r="H110" s="103">
        <v>278</v>
      </c>
      <c r="I110" s="103">
        <v>257</v>
      </c>
      <c r="J110" s="103">
        <v>215</v>
      </c>
      <c r="K110" s="103">
        <v>244</v>
      </c>
      <c r="L110" s="103">
        <v>233</v>
      </c>
      <c r="M110" s="103">
        <v>174</v>
      </c>
      <c r="N110" s="103">
        <v>192</v>
      </c>
      <c r="O110" s="103">
        <v>205</v>
      </c>
      <c r="P110" s="103">
        <v>173</v>
      </c>
      <c r="Q110" s="103">
        <v>210</v>
      </c>
      <c r="R110" s="103">
        <v>198</v>
      </c>
      <c r="S110" s="103">
        <v>209</v>
      </c>
      <c r="T110" s="103">
        <v>206</v>
      </c>
      <c r="U110" s="103">
        <v>225</v>
      </c>
      <c r="V110" s="103">
        <v>216</v>
      </c>
      <c r="W110" s="103">
        <v>233</v>
      </c>
      <c r="X110" s="103">
        <v>203</v>
      </c>
      <c r="Y110" s="140"/>
    </row>
    <row r="111" spans="1:26" ht="16.5" thickTop="1" thickBot="1">
      <c r="A111"/>
      <c r="B111" s="137" t="s">
        <v>280</v>
      </c>
      <c r="C111" s="103">
        <v>52</v>
      </c>
      <c r="D111" s="103">
        <v>50</v>
      </c>
      <c r="E111" s="103">
        <v>48</v>
      </c>
      <c r="F111" s="103">
        <v>38</v>
      </c>
      <c r="G111" s="103">
        <v>38</v>
      </c>
      <c r="H111" s="103">
        <v>30</v>
      </c>
      <c r="I111" s="103">
        <v>22</v>
      </c>
      <c r="J111" s="103">
        <v>17</v>
      </c>
      <c r="K111" s="103">
        <v>13</v>
      </c>
      <c r="L111" s="103">
        <v>5</v>
      </c>
      <c r="M111" s="103">
        <v>3</v>
      </c>
      <c r="N111" s="103">
        <v>9</v>
      </c>
      <c r="O111" s="103">
        <v>10</v>
      </c>
      <c r="P111" s="103">
        <v>8</v>
      </c>
      <c r="Q111" s="103">
        <v>15</v>
      </c>
      <c r="R111" s="103">
        <v>29</v>
      </c>
      <c r="S111" s="103">
        <v>47</v>
      </c>
      <c r="T111" s="103">
        <v>35</v>
      </c>
      <c r="U111" s="103">
        <v>49</v>
      </c>
      <c r="V111" s="103">
        <v>47</v>
      </c>
      <c r="W111" s="103">
        <v>70</v>
      </c>
      <c r="X111" s="103">
        <v>63</v>
      </c>
    </row>
    <row r="112" spans="1:26" ht="16.5" thickTop="1" thickBot="1">
      <c r="A112"/>
      <c r="B112" s="144" t="s">
        <v>69</v>
      </c>
      <c r="C112" s="145">
        <f>SUM(C105:C111)</f>
        <v>858</v>
      </c>
      <c r="D112" s="145">
        <f t="shared" ref="D112:W112" si="24">SUM(D105:D111)</f>
        <v>734</v>
      </c>
      <c r="E112" s="145">
        <f t="shared" si="24"/>
        <v>732</v>
      </c>
      <c r="F112" s="145">
        <f t="shared" si="24"/>
        <v>616</v>
      </c>
      <c r="G112" s="145">
        <f t="shared" si="24"/>
        <v>604</v>
      </c>
      <c r="H112" s="145">
        <f t="shared" si="24"/>
        <v>521</v>
      </c>
      <c r="I112" s="145">
        <f t="shared" si="24"/>
        <v>517</v>
      </c>
      <c r="J112" s="145">
        <f t="shared" si="24"/>
        <v>428</v>
      </c>
      <c r="K112" s="145">
        <f t="shared" si="24"/>
        <v>494</v>
      </c>
      <c r="L112" s="145">
        <f t="shared" si="24"/>
        <v>458</v>
      </c>
      <c r="M112" s="145">
        <f t="shared" si="24"/>
        <v>494</v>
      </c>
      <c r="N112" s="145">
        <f t="shared" si="24"/>
        <v>467</v>
      </c>
      <c r="O112" s="145">
        <f t="shared" si="24"/>
        <v>546</v>
      </c>
      <c r="P112" s="145">
        <f t="shared" si="24"/>
        <v>487</v>
      </c>
      <c r="Q112" s="145">
        <f t="shared" si="24"/>
        <v>575</v>
      </c>
      <c r="R112" s="145">
        <f t="shared" si="24"/>
        <v>598</v>
      </c>
      <c r="S112" s="145">
        <f t="shared" si="24"/>
        <v>709</v>
      </c>
      <c r="T112" s="145">
        <f t="shared" si="24"/>
        <v>657</v>
      </c>
      <c r="U112" s="145">
        <f t="shared" si="24"/>
        <v>722</v>
      </c>
      <c r="V112" s="145">
        <f t="shared" si="24"/>
        <v>723</v>
      </c>
      <c r="W112" s="145">
        <f t="shared" si="24"/>
        <v>821</v>
      </c>
      <c r="X112" s="145">
        <f t="shared" ref="C112:X112" si="25">X105+X106+X107+X108+X110+X111</f>
        <v>758</v>
      </c>
    </row>
    <row r="113" spans="1:24" ht="16.5" thickTop="1" thickBot="1">
      <c r="A113"/>
      <c r="B113" s="28" t="s">
        <v>76</v>
      </c>
      <c r="C113" s="39">
        <f>C112</f>
        <v>858</v>
      </c>
      <c r="D113" s="39">
        <f t="shared" ref="D113:X113" si="26">D112</f>
        <v>734</v>
      </c>
      <c r="E113" s="39">
        <f t="shared" si="26"/>
        <v>732</v>
      </c>
      <c r="F113" s="39">
        <f t="shared" si="26"/>
        <v>616</v>
      </c>
      <c r="G113" s="39">
        <f t="shared" si="26"/>
        <v>604</v>
      </c>
      <c r="H113" s="39">
        <f t="shared" si="26"/>
        <v>521</v>
      </c>
      <c r="I113" s="39">
        <f t="shared" si="26"/>
        <v>517</v>
      </c>
      <c r="J113" s="39">
        <f t="shared" si="26"/>
        <v>428</v>
      </c>
      <c r="K113" s="39">
        <f t="shared" si="26"/>
        <v>494</v>
      </c>
      <c r="L113" s="39">
        <f t="shared" si="26"/>
        <v>458</v>
      </c>
      <c r="M113" s="39">
        <f t="shared" si="26"/>
        <v>494</v>
      </c>
      <c r="N113" s="39">
        <f t="shared" si="26"/>
        <v>467</v>
      </c>
      <c r="O113" s="39">
        <f t="shared" si="26"/>
        <v>546</v>
      </c>
      <c r="P113" s="39">
        <f t="shared" si="26"/>
        <v>487</v>
      </c>
      <c r="Q113" s="39">
        <f t="shared" si="26"/>
        <v>575</v>
      </c>
      <c r="R113" s="39">
        <f t="shared" si="26"/>
        <v>598</v>
      </c>
      <c r="S113" s="39">
        <f t="shared" si="26"/>
        <v>709</v>
      </c>
      <c r="T113" s="39">
        <f t="shared" si="26"/>
        <v>657</v>
      </c>
      <c r="U113" s="39">
        <f t="shared" si="26"/>
        <v>722</v>
      </c>
      <c r="V113" s="39">
        <f t="shared" si="26"/>
        <v>723</v>
      </c>
      <c r="W113" s="39">
        <f t="shared" si="26"/>
        <v>821</v>
      </c>
      <c r="X113" s="39">
        <f t="shared" si="26"/>
        <v>758</v>
      </c>
    </row>
    <row r="114" spans="1:24" ht="15.75" thickTop="1">
      <c r="A114"/>
      <c r="B114" s="157" t="s">
        <v>369</v>
      </c>
      <c r="C114" s="157"/>
      <c r="D114" s="157"/>
      <c r="E114" s="157"/>
      <c r="F114" s="157"/>
      <c r="G114" s="157"/>
      <c r="H114" s="157"/>
      <c r="I114" s="36"/>
      <c r="J114" s="36"/>
      <c r="K114" s="36"/>
      <c r="L114" s="36"/>
      <c r="M114" s="36"/>
      <c r="N114" s="36"/>
      <c r="O114" s="36"/>
      <c r="P114" s="36"/>
      <c r="Q114" s="36"/>
    </row>
    <row r="115" spans="1:24" ht="15.75" thickBot="1">
      <c r="A115"/>
      <c r="B115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</row>
    <row r="116" spans="1:24" ht="16.5" thickTop="1" thickBot="1">
      <c r="A116"/>
      <c r="B116" s="76" t="s">
        <v>37</v>
      </c>
      <c r="C116" s="76" t="s">
        <v>0</v>
      </c>
      <c r="D116" s="76" t="s">
        <v>1</v>
      </c>
      <c r="E116" s="76" t="s">
        <v>2</v>
      </c>
      <c r="F116" s="76" t="s">
        <v>3</v>
      </c>
      <c r="G116" s="76" t="s">
        <v>4</v>
      </c>
      <c r="H116" s="76" t="s">
        <v>5</v>
      </c>
      <c r="I116" s="76" t="s">
        <v>6</v>
      </c>
      <c r="J116" s="76" t="s">
        <v>7</v>
      </c>
      <c r="K116" s="76" t="s">
        <v>8</v>
      </c>
      <c r="L116" s="76" t="s">
        <v>185</v>
      </c>
      <c r="M116" s="76" t="s">
        <v>10</v>
      </c>
      <c r="N116" s="76" t="s">
        <v>11</v>
      </c>
      <c r="O116" s="76" t="s">
        <v>196</v>
      </c>
      <c r="P116" s="76" t="s">
        <v>197</v>
      </c>
      <c r="Q116" s="76" t="s">
        <v>198</v>
      </c>
      <c r="R116" s="76" t="s">
        <v>238</v>
      </c>
      <c r="S116" s="76" t="s">
        <v>237</v>
      </c>
      <c r="T116" s="76" t="s">
        <v>288</v>
      </c>
      <c r="U116" s="76" t="s">
        <v>307</v>
      </c>
      <c r="V116" s="76" t="s">
        <v>308</v>
      </c>
      <c r="W116" s="76" t="s">
        <v>309</v>
      </c>
      <c r="X116" s="76" t="s">
        <v>310</v>
      </c>
    </row>
    <row r="117" spans="1:24" ht="16.5" thickTop="1" thickBot="1">
      <c r="A117"/>
      <c r="B117" s="137" t="s">
        <v>281</v>
      </c>
      <c r="C117" s="103">
        <v>94</v>
      </c>
      <c r="D117" s="103">
        <v>75</v>
      </c>
      <c r="E117" s="103">
        <v>92</v>
      </c>
      <c r="F117" s="103">
        <v>77</v>
      </c>
      <c r="G117" s="103">
        <v>89</v>
      </c>
      <c r="H117" s="103">
        <v>99</v>
      </c>
      <c r="I117" s="103">
        <v>102</v>
      </c>
      <c r="J117" s="103">
        <v>89</v>
      </c>
      <c r="K117" s="103">
        <v>88</v>
      </c>
      <c r="L117" s="103">
        <v>88</v>
      </c>
      <c r="M117" s="103">
        <v>92</v>
      </c>
      <c r="N117" s="103">
        <v>117</v>
      </c>
      <c r="O117" s="103">
        <v>152</v>
      </c>
      <c r="P117" s="103">
        <v>137</v>
      </c>
      <c r="Q117" s="103">
        <v>184</v>
      </c>
      <c r="R117" s="103">
        <v>208</v>
      </c>
      <c r="S117" s="103">
        <v>253</v>
      </c>
      <c r="T117" s="103">
        <v>281</v>
      </c>
      <c r="U117" s="103">
        <v>318</v>
      </c>
      <c r="V117" s="103">
        <v>318</v>
      </c>
      <c r="W117" s="103">
        <v>334</v>
      </c>
      <c r="X117" s="103">
        <v>328</v>
      </c>
    </row>
    <row r="118" spans="1:24" ht="16.5" thickTop="1" thickBot="1">
      <c r="A118"/>
      <c r="B118" s="137" t="s">
        <v>38</v>
      </c>
      <c r="C118" s="103">
        <v>435</v>
      </c>
      <c r="D118" s="103">
        <v>421</v>
      </c>
      <c r="E118" s="103">
        <v>402</v>
      </c>
      <c r="F118" s="103">
        <v>381</v>
      </c>
      <c r="G118" s="103">
        <v>366</v>
      </c>
      <c r="H118" s="103">
        <v>344</v>
      </c>
      <c r="I118" s="103">
        <v>359</v>
      </c>
      <c r="J118" s="103">
        <v>333</v>
      </c>
      <c r="K118" s="103">
        <v>318</v>
      </c>
      <c r="L118" s="103">
        <v>309</v>
      </c>
      <c r="M118" s="103">
        <v>330</v>
      </c>
      <c r="N118" s="103">
        <v>300</v>
      </c>
      <c r="O118" s="103">
        <v>320</v>
      </c>
      <c r="P118" s="103">
        <v>327</v>
      </c>
      <c r="Q118" s="103">
        <v>384</v>
      </c>
      <c r="R118" s="103">
        <v>384</v>
      </c>
      <c r="S118" s="103">
        <v>439</v>
      </c>
      <c r="T118" s="103">
        <v>445</v>
      </c>
      <c r="U118" s="103">
        <v>468</v>
      </c>
      <c r="V118" s="103">
        <v>467</v>
      </c>
      <c r="W118" s="103">
        <v>467</v>
      </c>
      <c r="X118" s="103">
        <v>456</v>
      </c>
    </row>
    <row r="119" spans="1:24" ht="16.5" thickTop="1" thickBot="1">
      <c r="A119"/>
      <c r="B119" s="137" t="s">
        <v>282</v>
      </c>
      <c r="C119" s="103">
        <v>48</v>
      </c>
      <c r="D119" s="103">
        <v>33</v>
      </c>
      <c r="E119" s="103">
        <v>24</v>
      </c>
      <c r="F119" s="103">
        <v>15</v>
      </c>
      <c r="G119" s="103">
        <v>15</v>
      </c>
      <c r="H119" s="103">
        <v>7</v>
      </c>
      <c r="I119" s="103">
        <v>5</v>
      </c>
      <c r="J119" s="103">
        <v>1</v>
      </c>
      <c r="K119" s="103">
        <v>2</v>
      </c>
      <c r="L119" s="103">
        <v>0</v>
      </c>
      <c r="M119" s="103">
        <v>0</v>
      </c>
      <c r="N119" s="103">
        <v>0</v>
      </c>
      <c r="O119" s="103">
        <v>1</v>
      </c>
      <c r="P119" s="146">
        <v>0</v>
      </c>
      <c r="Q119" s="146">
        <v>0</v>
      </c>
      <c r="R119" s="146">
        <v>0</v>
      </c>
      <c r="S119" s="146">
        <v>0</v>
      </c>
      <c r="T119" s="146">
        <v>0</v>
      </c>
      <c r="U119" s="146">
        <v>0</v>
      </c>
      <c r="V119" s="146">
        <v>0</v>
      </c>
      <c r="W119" s="146">
        <v>0</v>
      </c>
      <c r="X119" s="146">
        <v>0</v>
      </c>
    </row>
    <row r="120" spans="1:24" ht="16.5" thickTop="1" thickBot="1">
      <c r="A120"/>
      <c r="B120" s="137" t="s">
        <v>283</v>
      </c>
      <c r="C120" s="103">
        <v>19</v>
      </c>
      <c r="D120" s="103">
        <v>13</v>
      </c>
      <c r="E120" s="103">
        <v>6</v>
      </c>
      <c r="F120" s="103">
        <v>6</v>
      </c>
      <c r="G120" s="103">
        <v>3</v>
      </c>
      <c r="H120" s="103">
        <v>2</v>
      </c>
      <c r="I120" s="103">
        <v>0</v>
      </c>
      <c r="J120" s="103">
        <v>0</v>
      </c>
      <c r="K120" s="103">
        <v>0</v>
      </c>
      <c r="L120" s="103">
        <v>1</v>
      </c>
      <c r="M120" s="103">
        <v>1</v>
      </c>
      <c r="N120" s="103">
        <v>0</v>
      </c>
      <c r="O120" s="103">
        <v>0</v>
      </c>
      <c r="P120" s="146">
        <v>0</v>
      </c>
      <c r="Q120" s="146">
        <v>0</v>
      </c>
      <c r="R120" s="146">
        <v>0</v>
      </c>
      <c r="S120" s="146">
        <v>0</v>
      </c>
      <c r="T120" s="146">
        <v>0</v>
      </c>
      <c r="U120" s="146">
        <v>0</v>
      </c>
      <c r="V120" s="146">
        <v>0</v>
      </c>
      <c r="W120" s="146">
        <v>0</v>
      </c>
      <c r="X120" s="146">
        <v>0</v>
      </c>
    </row>
    <row r="121" spans="1:24" ht="16.5" thickTop="1" thickBot="1">
      <c r="A121"/>
      <c r="B121" s="137" t="s">
        <v>39</v>
      </c>
      <c r="C121" s="103">
        <v>115</v>
      </c>
      <c r="D121" s="103">
        <v>83</v>
      </c>
      <c r="E121" s="103">
        <v>79</v>
      </c>
      <c r="F121" s="103">
        <v>64</v>
      </c>
      <c r="G121" s="103">
        <v>77</v>
      </c>
      <c r="H121" s="103">
        <v>60</v>
      </c>
      <c r="I121" s="103">
        <v>42</v>
      </c>
      <c r="J121" s="103">
        <v>41</v>
      </c>
      <c r="K121" s="103">
        <v>35</v>
      </c>
      <c r="L121" s="103">
        <v>33</v>
      </c>
      <c r="M121" s="103">
        <v>39</v>
      </c>
      <c r="N121" s="103">
        <v>54</v>
      </c>
      <c r="O121" s="103">
        <v>63</v>
      </c>
      <c r="P121" s="103">
        <v>64</v>
      </c>
      <c r="Q121" s="103">
        <v>102</v>
      </c>
      <c r="R121" s="103">
        <v>129</v>
      </c>
      <c r="S121" s="103">
        <v>201</v>
      </c>
      <c r="T121" s="103">
        <v>192</v>
      </c>
      <c r="U121" s="103">
        <v>241</v>
      </c>
      <c r="V121" s="103">
        <v>267</v>
      </c>
      <c r="W121" s="103">
        <v>294</v>
      </c>
      <c r="X121" s="103">
        <v>304</v>
      </c>
    </row>
    <row r="122" spans="1:24" ht="16.5" thickTop="1" thickBot="1">
      <c r="A122"/>
      <c r="B122" s="144" t="s">
        <v>69</v>
      </c>
      <c r="C122" s="145">
        <f>C117+C118+C119+C120+C121</f>
        <v>711</v>
      </c>
      <c r="D122" s="145">
        <f t="shared" ref="D122:Q122" si="27">D117+D118+D119+D120+D121</f>
        <v>625</v>
      </c>
      <c r="E122" s="145">
        <f t="shared" si="27"/>
        <v>603</v>
      </c>
      <c r="F122" s="145">
        <f t="shared" si="27"/>
        <v>543</v>
      </c>
      <c r="G122" s="145">
        <f t="shared" si="27"/>
        <v>550</v>
      </c>
      <c r="H122" s="145">
        <f t="shared" si="27"/>
        <v>512</v>
      </c>
      <c r="I122" s="145">
        <f t="shared" si="27"/>
        <v>508</v>
      </c>
      <c r="J122" s="145">
        <f t="shared" si="27"/>
        <v>464</v>
      </c>
      <c r="K122" s="145">
        <f t="shared" si="27"/>
        <v>443</v>
      </c>
      <c r="L122" s="145">
        <f t="shared" si="27"/>
        <v>431</v>
      </c>
      <c r="M122" s="145">
        <f t="shared" si="27"/>
        <v>462</v>
      </c>
      <c r="N122" s="145">
        <f t="shared" si="27"/>
        <v>471</v>
      </c>
      <c r="O122" s="145">
        <f t="shared" si="27"/>
        <v>536</v>
      </c>
      <c r="P122" s="145">
        <f t="shared" si="27"/>
        <v>528</v>
      </c>
      <c r="Q122" s="145">
        <f t="shared" si="27"/>
        <v>670</v>
      </c>
      <c r="R122" s="145">
        <f t="shared" ref="R122:X122" si="28">R117+R118+R119+R120+R121</f>
        <v>721</v>
      </c>
      <c r="S122" s="145">
        <f t="shared" si="28"/>
        <v>893</v>
      </c>
      <c r="T122" s="145">
        <f t="shared" si="28"/>
        <v>918</v>
      </c>
      <c r="U122" s="145">
        <f t="shared" si="28"/>
        <v>1027</v>
      </c>
      <c r="V122" s="145">
        <f t="shared" si="28"/>
        <v>1052</v>
      </c>
      <c r="W122" s="145">
        <f t="shared" si="28"/>
        <v>1095</v>
      </c>
      <c r="X122" s="145">
        <f t="shared" si="28"/>
        <v>1088</v>
      </c>
    </row>
    <row r="123" spans="1:24" ht="16.5" thickTop="1" thickBot="1">
      <c r="A123"/>
      <c r="B123" s="28" t="s">
        <v>77</v>
      </c>
      <c r="C123" s="39">
        <f>C122</f>
        <v>711</v>
      </c>
      <c r="D123" s="39">
        <f t="shared" ref="D123:Q123" si="29">D122</f>
        <v>625</v>
      </c>
      <c r="E123" s="39">
        <f t="shared" si="29"/>
        <v>603</v>
      </c>
      <c r="F123" s="39">
        <f t="shared" si="29"/>
        <v>543</v>
      </c>
      <c r="G123" s="39">
        <f t="shared" si="29"/>
        <v>550</v>
      </c>
      <c r="H123" s="39">
        <f t="shared" si="29"/>
        <v>512</v>
      </c>
      <c r="I123" s="39">
        <f t="shared" si="29"/>
        <v>508</v>
      </c>
      <c r="J123" s="39">
        <f t="shared" si="29"/>
        <v>464</v>
      </c>
      <c r="K123" s="39">
        <f t="shared" si="29"/>
        <v>443</v>
      </c>
      <c r="L123" s="39">
        <f t="shared" si="29"/>
        <v>431</v>
      </c>
      <c r="M123" s="39">
        <f t="shared" si="29"/>
        <v>462</v>
      </c>
      <c r="N123" s="39">
        <f t="shared" si="29"/>
        <v>471</v>
      </c>
      <c r="O123" s="39">
        <f t="shared" si="29"/>
        <v>536</v>
      </c>
      <c r="P123" s="39">
        <f t="shared" si="29"/>
        <v>528</v>
      </c>
      <c r="Q123" s="39">
        <f t="shared" si="29"/>
        <v>670</v>
      </c>
      <c r="R123" s="39">
        <f t="shared" ref="R123:X123" si="30">R122</f>
        <v>721</v>
      </c>
      <c r="S123" s="39">
        <f t="shared" si="30"/>
        <v>893</v>
      </c>
      <c r="T123" s="39">
        <f t="shared" si="30"/>
        <v>918</v>
      </c>
      <c r="U123" s="39">
        <f t="shared" si="30"/>
        <v>1027</v>
      </c>
      <c r="V123" s="39">
        <f t="shared" si="30"/>
        <v>1052</v>
      </c>
      <c r="W123" s="39">
        <f t="shared" si="30"/>
        <v>1095</v>
      </c>
      <c r="X123" s="39">
        <f t="shared" si="30"/>
        <v>1088</v>
      </c>
    </row>
    <row r="124" spans="1:24" ht="15.75" thickTop="1">
      <c r="A124"/>
      <c r="B124" s="157" t="s">
        <v>369</v>
      </c>
      <c r="C124" s="157"/>
      <c r="D124" s="157"/>
      <c r="E124" s="157"/>
      <c r="F124" s="157"/>
      <c r="G124" s="157"/>
      <c r="H124" s="157"/>
      <c r="I124" s="36"/>
      <c r="J124" s="36"/>
      <c r="K124" s="36"/>
      <c r="L124" s="36"/>
      <c r="M124" s="36"/>
      <c r="N124" s="36"/>
      <c r="O124" s="36"/>
      <c r="P124" s="36"/>
      <c r="Q124" s="36"/>
    </row>
    <row r="125" spans="1:24" ht="15">
      <c r="A125"/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  <c r="R125" s="151"/>
      <c r="S125" s="151"/>
      <c r="T125" s="151"/>
      <c r="U125" s="151"/>
      <c r="V125" s="151"/>
      <c r="W125" s="151"/>
      <c r="X125" s="151"/>
    </row>
    <row r="126" spans="1:24" ht="15">
      <c r="A126"/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  <c r="R126" s="151"/>
      <c r="S126" s="151"/>
      <c r="T126" s="151"/>
      <c r="U126" s="151"/>
      <c r="V126" s="151"/>
      <c r="W126" s="151"/>
      <c r="X126" s="151"/>
    </row>
    <row r="127" spans="1:24" ht="15">
      <c r="A127"/>
      <c r="B127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</row>
    <row r="128" spans="1:24" ht="15">
      <c r="A128"/>
      <c r="B128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</row>
    <row r="129" spans="1:17" ht="15">
      <c r="A129"/>
      <c r="B129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</row>
    <row r="130" spans="1:17" ht="15">
      <c r="A130"/>
      <c r="B130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</row>
    <row r="131" spans="1:17" ht="15">
      <c r="A131"/>
      <c r="B131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</row>
    <row r="132" spans="1:17" ht="15">
      <c r="A132"/>
      <c r="B132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</row>
    <row r="133" spans="1:17" ht="15">
      <c r="A133"/>
      <c r="B133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</row>
    <row r="134" spans="1:17" ht="15">
      <c r="A134"/>
      <c r="B134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</row>
    <row r="135" spans="1:17" ht="15">
      <c r="A135"/>
      <c r="B135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</row>
    <row r="136" spans="1:17" ht="15">
      <c r="A136"/>
      <c r="B1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</row>
    <row r="137" spans="1:17" ht="15">
      <c r="A137"/>
      <c r="B137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</row>
    <row r="138" spans="1:17" ht="15">
      <c r="A138"/>
      <c r="B138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</row>
    <row r="139" spans="1:17" ht="15">
      <c r="A139"/>
      <c r="B139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</row>
    <row r="140" spans="1:17" ht="15">
      <c r="A140"/>
      <c r="B140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</row>
    <row r="141" spans="1:17" ht="15">
      <c r="A141"/>
      <c r="B141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</row>
    <row r="142" spans="1:17" ht="15">
      <c r="A142"/>
      <c r="B142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</row>
    <row r="143" spans="1:17" ht="15">
      <c r="A143"/>
      <c r="B143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</row>
    <row r="144" spans="1:17" ht="15">
      <c r="A144"/>
      <c r="B144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</row>
    <row r="145" spans="1:17" ht="15">
      <c r="A145"/>
      <c r="B145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</row>
    <row r="146" spans="1:17" ht="15">
      <c r="A146"/>
      <c r="B14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</row>
    <row r="147" spans="1:17" ht="15">
      <c r="A147"/>
      <c r="B147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</row>
    <row r="148" spans="1:17" ht="15">
      <c r="A148"/>
      <c r="B148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</row>
    <row r="149" spans="1:17" ht="15">
      <c r="A149"/>
      <c r="B149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</row>
    <row r="150" spans="1:17" ht="15">
      <c r="A150"/>
      <c r="B150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</row>
    <row r="151" spans="1:17" ht="15">
      <c r="A151"/>
      <c r="B151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</row>
    <row r="152" spans="1:17" ht="15">
      <c r="A152"/>
      <c r="B152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</row>
    <row r="153" spans="1:17" ht="15">
      <c r="A153"/>
      <c r="B153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</row>
    <row r="154" spans="1:17" ht="15">
      <c r="A154"/>
      <c r="B154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</row>
    <row r="155" spans="1:17" ht="15">
      <c r="A155"/>
      <c r="B155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</row>
    <row r="156" spans="1:17" ht="15">
      <c r="A156"/>
      <c r="B15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</row>
    <row r="157" spans="1:17" ht="15">
      <c r="A157"/>
      <c r="B157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</row>
    <row r="158" spans="1:17" ht="15">
      <c r="A158"/>
      <c r="B158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</row>
    <row r="159" spans="1:17" ht="15">
      <c r="A159"/>
      <c r="B159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</row>
    <row r="160" spans="1:17" ht="15">
      <c r="A160"/>
      <c r="B160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</row>
    <row r="161" spans="1:17" ht="15">
      <c r="A161"/>
      <c r="B161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</row>
    <row r="162" spans="1:17" ht="15">
      <c r="A162"/>
      <c r="B162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</row>
    <row r="163" spans="1:17" ht="15">
      <c r="A163"/>
      <c r="B163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</row>
    <row r="164" spans="1:17" ht="15">
      <c r="A164"/>
      <c r="B164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</row>
    <row r="165" spans="1:17" ht="15">
      <c r="A165"/>
      <c r="B165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</row>
    <row r="166" spans="1:17" ht="15">
      <c r="A166"/>
      <c r="B16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</row>
    <row r="167" spans="1:17" ht="15">
      <c r="A167"/>
      <c r="B167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</row>
    <row r="168" spans="1:17" ht="15">
      <c r="A168"/>
      <c r="B168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</row>
    <row r="169" spans="1:17" ht="15">
      <c r="A169"/>
      <c r="B169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</row>
    <row r="170" spans="1:17" ht="15">
      <c r="A170"/>
      <c r="B170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</row>
    <row r="171" spans="1:17" ht="15">
      <c r="A171"/>
      <c r="B171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</row>
    <row r="172" spans="1:17" ht="15">
      <c r="A172"/>
      <c r="B172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</row>
    <row r="173" spans="1:17" ht="15">
      <c r="A173"/>
      <c r="B173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</row>
    <row r="174" spans="1:17" ht="15">
      <c r="A174"/>
      <c r="B174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</row>
    <row r="175" spans="1:17" ht="15">
      <c r="A175"/>
      <c r="B175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</row>
    <row r="176" spans="1:17" ht="15">
      <c r="A176"/>
      <c r="B17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</row>
    <row r="177" spans="1:17" ht="15">
      <c r="A177"/>
      <c r="B177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</row>
    <row r="178" spans="1:17" ht="15">
      <c r="A178"/>
      <c r="B178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</row>
    <row r="179" spans="1:17" ht="15">
      <c r="A179"/>
      <c r="B179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</row>
    <row r="180" spans="1:17" ht="15">
      <c r="A180"/>
      <c r="B180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</row>
    <row r="181" spans="1:17" ht="15">
      <c r="A181"/>
      <c r="B181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</row>
    <row r="182" spans="1:17" ht="15">
      <c r="A182"/>
      <c r="B182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</row>
    <row r="183" spans="1:17" ht="15">
      <c r="A183"/>
      <c r="B183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</row>
    <row r="184" spans="1:17" ht="15">
      <c r="A184"/>
      <c r="B184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</row>
    <row r="185" spans="1:17" ht="15">
      <c r="A185"/>
      <c r="B185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</row>
    <row r="186" spans="1:17" ht="15">
      <c r="A186"/>
      <c r="B18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</row>
    <row r="187" spans="1:17" ht="15">
      <c r="A187"/>
      <c r="B187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</row>
    <row r="188" spans="1:17" ht="15">
      <c r="A188"/>
      <c r="B188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</row>
    <row r="189" spans="1:17" ht="15">
      <c r="A189"/>
      <c r="B189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</row>
    <row r="190" spans="1:17" ht="15">
      <c r="A190"/>
      <c r="B190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</row>
    <row r="191" spans="1:17" ht="15">
      <c r="A191"/>
      <c r="B191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</row>
    <row r="192" spans="1:17" ht="15">
      <c r="A192"/>
      <c r="B192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</row>
    <row r="193" spans="1:17" ht="15">
      <c r="A193"/>
      <c r="B193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</row>
    <row r="194" spans="1:17" ht="15">
      <c r="A194"/>
      <c r="B194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</row>
    <row r="195" spans="1:17" ht="15">
      <c r="A195"/>
      <c r="B195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</row>
    <row r="196" spans="1:17" ht="15">
      <c r="A196"/>
      <c r="B19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</row>
    <row r="197" spans="1:17" ht="15">
      <c r="A197"/>
      <c r="B197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</row>
    <row r="198" spans="1:17" ht="15">
      <c r="A198"/>
      <c r="B198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</row>
    <row r="199" spans="1:17" ht="15">
      <c r="A199"/>
      <c r="B199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</row>
    <row r="200" spans="1:17" ht="15">
      <c r="A200"/>
      <c r="B200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</row>
    <row r="201" spans="1:17" ht="15">
      <c r="A201"/>
      <c r="B201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</row>
    <row r="202" spans="1:17" ht="15">
      <c r="A202"/>
      <c r="B202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</row>
    <row r="203" spans="1:17" ht="15">
      <c r="A203"/>
      <c r="B203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</row>
    <row r="204" spans="1:17" ht="15">
      <c r="A204"/>
      <c r="B204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</row>
    <row r="205" spans="1:17" ht="15">
      <c r="A205"/>
      <c r="B205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</row>
    <row r="206" spans="1:17" ht="15">
      <c r="A206"/>
      <c r="B20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</row>
    <row r="207" spans="1:17" ht="15">
      <c r="A207"/>
      <c r="B207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</row>
    <row r="208" spans="1:17" ht="15">
      <c r="A208"/>
      <c r="B208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</row>
    <row r="209" spans="1:17" ht="15">
      <c r="A209"/>
      <c r="B209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</row>
    <row r="210" spans="1:17" ht="15">
      <c r="A210"/>
      <c r="B210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</row>
    <row r="211" spans="1:17" ht="15">
      <c r="A211"/>
      <c r="B211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</row>
    <row r="212" spans="1:17" ht="15">
      <c r="A212"/>
      <c r="B212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</row>
    <row r="213" spans="1:17" ht="15">
      <c r="A213"/>
      <c r="B213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</row>
    <row r="214" spans="1:17" ht="15">
      <c r="A214"/>
      <c r="B214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</row>
    <row r="215" spans="1:17" ht="15">
      <c r="A215"/>
      <c r="B215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</row>
    <row r="216" spans="1:17" ht="15">
      <c r="A216"/>
      <c r="B21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</row>
    <row r="217" spans="1:17" ht="15">
      <c r="A217"/>
      <c r="B217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</row>
    <row r="218" spans="1:17" ht="15">
      <c r="A218"/>
      <c r="B218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</row>
    <row r="219" spans="1:17" ht="15">
      <c r="A219"/>
      <c r="B219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</row>
    <row r="220" spans="1:17" ht="15">
      <c r="A220"/>
      <c r="B220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</row>
    <row r="221" spans="1:17" ht="15">
      <c r="A221"/>
      <c r="B221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</row>
    <row r="222" spans="1:17" ht="15">
      <c r="A222"/>
      <c r="B222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</row>
    <row r="223" spans="1:17" ht="15">
      <c r="A223"/>
      <c r="B223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</row>
    <row r="224" spans="1:17" ht="15">
      <c r="A224"/>
      <c r="B224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</row>
    <row r="225" spans="1:17" ht="15">
      <c r="A225"/>
      <c r="B225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</row>
    <row r="226" spans="1:17" ht="15">
      <c r="A226"/>
      <c r="B22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</row>
    <row r="227" spans="1:17" ht="15">
      <c r="A227"/>
      <c r="B227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</row>
    <row r="228" spans="1:17" ht="15">
      <c r="A228"/>
      <c r="B228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</row>
    <row r="229" spans="1:17" ht="15">
      <c r="A229"/>
      <c r="B229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</row>
    <row r="230" spans="1:17" ht="15">
      <c r="A230"/>
      <c r="B230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</row>
    <row r="231" spans="1:17" ht="15">
      <c r="A231"/>
      <c r="B231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</row>
    <row r="232" spans="1:17" ht="15">
      <c r="A232"/>
      <c r="B232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</row>
    <row r="233" spans="1:17" ht="15">
      <c r="A233"/>
      <c r="B233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</row>
    <row r="234" spans="1:17" ht="15">
      <c r="A234"/>
      <c r="B234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</row>
    <row r="235" spans="1:17" ht="15">
      <c r="A235"/>
      <c r="B235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</row>
    <row r="236" spans="1:17" ht="15">
      <c r="A236"/>
      <c r="B2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</row>
    <row r="237" spans="1:17" ht="15">
      <c r="A237"/>
      <c r="B237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</row>
    <row r="238" spans="1:17" ht="15">
      <c r="A238"/>
      <c r="B238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</row>
    <row r="239" spans="1:17" ht="15">
      <c r="A239"/>
      <c r="B239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</row>
    <row r="240" spans="1:17" ht="15">
      <c r="A240"/>
      <c r="B240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</row>
    <row r="241" spans="1:17" ht="15">
      <c r="A241"/>
      <c r="B241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</row>
    <row r="242" spans="1:17" ht="15">
      <c r="A242"/>
      <c r="B242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</row>
    <row r="243" spans="1:17" ht="15">
      <c r="A243"/>
      <c r="B243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</row>
    <row r="244" spans="1:17" ht="15">
      <c r="A244"/>
      <c r="B244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</row>
    <row r="245" spans="1:17" ht="15">
      <c r="A245"/>
      <c r="B245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</row>
    <row r="246" spans="1:17" ht="15">
      <c r="A246"/>
      <c r="B24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</row>
    <row r="247" spans="1:17" ht="15">
      <c r="A247"/>
      <c r="B247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</row>
    <row r="248" spans="1:17" ht="15">
      <c r="A248"/>
      <c r="B248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</row>
    <row r="249" spans="1:17" ht="15">
      <c r="A249"/>
      <c r="B249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</row>
    <row r="250" spans="1:17" ht="15">
      <c r="A250"/>
      <c r="B250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</row>
    <row r="251" spans="1:17" ht="15">
      <c r="A251"/>
      <c r="B251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</row>
    <row r="252" spans="1:17" ht="15">
      <c r="A252"/>
      <c r="B252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</row>
    <row r="253" spans="1:17" ht="15">
      <c r="A253"/>
      <c r="B253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</row>
    <row r="254" spans="1:17" ht="15">
      <c r="A254"/>
      <c r="B254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</row>
    <row r="255" spans="1:17" ht="15">
      <c r="A255"/>
      <c r="B255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</row>
    <row r="256" spans="1:17" ht="15">
      <c r="A256"/>
      <c r="B25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</row>
    <row r="257" spans="1:17" ht="15">
      <c r="A257"/>
      <c r="B257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</row>
    <row r="258" spans="1:17" ht="15">
      <c r="A258"/>
      <c r="B258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</row>
    <row r="259" spans="1:17" ht="15">
      <c r="A259"/>
      <c r="B259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</row>
    <row r="260" spans="1:17" ht="15">
      <c r="A260"/>
      <c r="B260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</row>
    <row r="261" spans="1:17" ht="15">
      <c r="A261"/>
      <c r="B261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</row>
    <row r="262" spans="1:17" ht="15">
      <c r="A262"/>
      <c r="B262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</row>
    <row r="263" spans="1:17" ht="15">
      <c r="A263"/>
      <c r="B263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</row>
    <row r="264" spans="1:17" ht="15">
      <c r="A264"/>
      <c r="B264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</row>
    <row r="265" spans="1:17" ht="15">
      <c r="A265"/>
      <c r="B265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</row>
    <row r="266" spans="1:17" ht="15">
      <c r="A266"/>
      <c r="B26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</row>
    <row r="267" spans="1:17" ht="15">
      <c r="A267"/>
      <c r="B267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</row>
    <row r="268" spans="1:17" ht="15">
      <c r="A268"/>
      <c r="B268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</row>
    <row r="269" spans="1:17" ht="15">
      <c r="A269"/>
      <c r="B269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</row>
    <row r="270" spans="1:17" ht="15">
      <c r="A270"/>
      <c r="B270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</row>
    <row r="271" spans="1:17" ht="15">
      <c r="A271"/>
      <c r="B271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</row>
    <row r="272" spans="1:17" ht="15">
      <c r="A272"/>
      <c r="B272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</row>
    <row r="273" spans="1:17" ht="15">
      <c r="A273"/>
      <c r="B273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</row>
    <row r="274" spans="1:17" ht="15">
      <c r="A274"/>
      <c r="B274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</row>
    <row r="275" spans="1:17" ht="15">
      <c r="A275"/>
      <c r="B275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</row>
    <row r="276" spans="1:17" ht="15">
      <c r="A276"/>
      <c r="B27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</row>
    <row r="277" spans="1:17" ht="15">
      <c r="A277"/>
      <c r="B277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</row>
    <row r="278" spans="1:17" ht="15">
      <c r="A278"/>
      <c r="B278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</row>
    <row r="279" spans="1:17" ht="15">
      <c r="A279"/>
      <c r="B279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</row>
    <row r="280" spans="1:17" ht="15">
      <c r="A280"/>
      <c r="B280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</row>
    <row r="281" spans="1:17" ht="15">
      <c r="A281"/>
      <c r="B281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</row>
    <row r="282" spans="1:17" ht="15">
      <c r="A282"/>
      <c r="B282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</row>
    <row r="283" spans="1:17" ht="15">
      <c r="A283"/>
      <c r="B283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</row>
    <row r="284" spans="1:17" ht="15">
      <c r="A284"/>
      <c r="B284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</row>
    <row r="285" spans="1:17" ht="15">
      <c r="A285"/>
      <c r="B285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</row>
    <row r="286" spans="1:17" ht="15">
      <c r="A286"/>
      <c r="B28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</row>
    <row r="287" spans="1:17" ht="15">
      <c r="A287"/>
      <c r="B287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</row>
    <row r="288" spans="1:17" ht="15">
      <c r="A288"/>
      <c r="B288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</row>
    <row r="289" spans="1:17" ht="15">
      <c r="A289"/>
      <c r="B289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</row>
    <row r="290" spans="1:17" ht="15">
      <c r="A290"/>
      <c r="B290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</row>
    <row r="291" spans="1:17" ht="15">
      <c r="A291"/>
      <c r="B291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</row>
    <row r="292" spans="1:17" ht="15">
      <c r="A292"/>
      <c r="B292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</row>
    <row r="293" spans="1:17" ht="15">
      <c r="A293"/>
      <c r="B293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</row>
    <row r="294" spans="1:17" ht="15">
      <c r="A294"/>
      <c r="B294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</row>
    <row r="295" spans="1:17" ht="15">
      <c r="A295"/>
      <c r="B295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</row>
    <row r="296" spans="1:17" ht="15">
      <c r="A296"/>
      <c r="B29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</row>
    <row r="297" spans="1:17" ht="15">
      <c r="A297"/>
      <c r="B297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</row>
    <row r="298" spans="1:17" ht="15">
      <c r="A298"/>
      <c r="B298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</row>
    <row r="299" spans="1:17" ht="15">
      <c r="A299"/>
      <c r="B299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</row>
    <row r="300" spans="1:17" ht="15">
      <c r="A300"/>
      <c r="B300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</row>
    <row r="301" spans="1:17" ht="15">
      <c r="A301"/>
      <c r="B301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</row>
    <row r="302" spans="1:17" ht="15">
      <c r="A302"/>
      <c r="B302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</row>
    <row r="303" spans="1:17" ht="15">
      <c r="A303"/>
      <c r="B303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</row>
    <row r="304" spans="1:17" ht="15">
      <c r="A304"/>
      <c r="B304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</row>
    <row r="305" spans="1:17" ht="15">
      <c r="A305"/>
      <c r="B305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</row>
    <row r="306" spans="1:17" ht="15">
      <c r="A306"/>
      <c r="B30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</row>
    <row r="307" spans="1:17" ht="15">
      <c r="A307"/>
      <c r="B307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</row>
    <row r="308" spans="1:17" ht="15">
      <c r="A308"/>
      <c r="B308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</row>
    <row r="309" spans="1:17" ht="15">
      <c r="A309"/>
      <c r="B309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</row>
    <row r="310" spans="1:17" ht="15">
      <c r="A310"/>
      <c r="B310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</row>
    <row r="311" spans="1:17" ht="15">
      <c r="A311"/>
      <c r="B311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</row>
    <row r="312" spans="1:17" ht="15">
      <c r="A312"/>
      <c r="B312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</row>
    <row r="313" spans="1:17" ht="15">
      <c r="A313"/>
      <c r="B313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</row>
    <row r="314" spans="1:17" ht="15">
      <c r="A314"/>
      <c r="B314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</row>
    <row r="315" spans="1:17" ht="15">
      <c r="A315"/>
      <c r="B315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</row>
    <row r="316" spans="1:17" ht="15">
      <c r="A316"/>
      <c r="B31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</row>
    <row r="317" spans="1:17" ht="15">
      <c r="A317"/>
      <c r="B317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</row>
    <row r="318" spans="1:17" ht="15">
      <c r="A318"/>
      <c r="B318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</row>
    <row r="319" spans="1:17" ht="15">
      <c r="A319"/>
      <c r="B319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</row>
    <row r="320" spans="1:17" ht="15">
      <c r="A320"/>
      <c r="B320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</row>
    <row r="321" spans="1:17" ht="15">
      <c r="A321"/>
      <c r="B321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</row>
    <row r="322" spans="1:17" ht="15">
      <c r="A322"/>
      <c r="B322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</row>
    <row r="323" spans="1:17" ht="15">
      <c r="A323"/>
      <c r="B323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</row>
    <row r="324" spans="1:17" ht="15">
      <c r="A324"/>
      <c r="B324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</row>
    <row r="325" spans="1:17" ht="15">
      <c r="A325"/>
      <c r="B325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</row>
    <row r="326" spans="1:17" ht="15">
      <c r="A326"/>
      <c r="B32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</row>
    <row r="327" spans="1:17" ht="15">
      <c r="A327"/>
      <c r="B327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</row>
    <row r="328" spans="1:17" ht="15">
      <c r="A328"/>
      <c r="B328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</row>
    <row r="329" spans="1:17" ht="15">
      <c r="A329"/>
      <c r="B329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</row>
    <row r="330" spans="1:17" ht="15">
      <c r="A330"/>
      <c r="B330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</row>
    <row r="331" spans="1:17" ht="15">
      <c r="A331"/>
      <c r="B331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</row>
    <row r="332" spans="1:17" ht="15">
      <c r="A332"/>
      <c r="B332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</row>
    <row r="333" spans="1:17" ht="15">
      <c r="A333"/>
      <c r="B333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</row>
    <row r="334" spans="1:17" ht="15">
      <c r="A334"/>
      <c r="B334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</row>
    <row r="335" spans="1:17" ht="15">
      <c r="A335"/>
      <c r="B335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</row>
    <row r="336" spans="1:17" ht="15">
      <c r="A336"/>
      <c r="B3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</row>
    <row r="337" spans="1:17" ht="15">
      <c r="A337"/>
      <c r="B337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</row>
    <row r="338" spans="1:17" ht="15">
      <c r="A338"/>
      <c r="B338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</row>
    <row r="339" spans="1:17" ht="15">
      <c r="A339"/>
      <c r="B339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</row>
    <row r="340" spans="1:17" ht="15">
      <c r="A340"/>
      <c r="B340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</row>
    <row r="341" spans="1:17" ht="15">
      <c r="A341"/>
      <c r="B341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</row>
    <row r="342" spans="1:17" ht="15">
      <c r="A342"/>
      <c r="B342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</row>
    <row r="343" spans="1:17" ht="15">
      <c r="A343"/>
      <c r="B343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</row>
    <row r="344" spans="1:17" ht="15">
      <c r="A344"/>
      <c r="B344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</row>
    <row r="345" spans="1:17" ht="15">
      <c r="A345"/>
      <c r="B345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</row>
    <row r="346" spans="1:17" ht="15">
      <c r="A346"/>
      <c r="B34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</row>
    <row r="347" spans="1:17" ht="15">
      <c r="A347"/>
      <c r="B347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</row>
    <row r="348" spans="1:17" ht="15">
      <c r="A348"/>
      <c r="B348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</row>
    <row r="349" spans="1:17" ht="15">
      <c r="A349"/>
      <c r="B349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</row>
    <row r="350" spans="1:17" ht="15">
      <c r="A350"/>
      <c r="B350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</row>
    <row r="351" spans="1:17" ht="15">
      <c r="A351"/>
      <c r="B351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</row>
    <row r="352" spans="1:17" ht="15">
      <c r="A352"/>
      <c r="B352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</row>
    <row r="353" spans="1:17" ht="15">
      <c r="A353"/>
      <c r="B353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</row>
    <row r="354" spans="1:17" ht="15">
      <c r="A354"/>
      <c r="B354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</row>
    <row r="355" spans="1:17" ht="15">
      <c r="A355"/>
      <c r="B355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</row>
    <row r="356" spans="1:17" ht="15">
      <c r="A356"/>
      <c r="B35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</row>
    <row r="357" spans="1:17" ht="15">
      <c r="A357"/>
      <c r="B357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</row>
    <row r="358" spans="1:17" ht="15">
      <c r="A358"/>
      <c r="B358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</row>
    <row r="359" spans="1:17" ht="15">
      <c r="A359"/>
      <c r="B359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</row>
    <row r="360" spans="1:17" ht="15">
      <c r="A360"/>
      <c r="B360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</row>
    <row r="361" spans="1:17" ht="15">
      <c r="A361"/>
      <c r="B361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</row>
    <row r="362" spans="1:17" ht="15">
      <c r="A362"/>
      <c r="B362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</row>
    <row r="363" spans="1:17" ht="15">
      <c r="A363"/>
      <c r="B363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</row>
    <row r="364" spans="1:17" ht="15">
      <c r="A364"/>
      <c r="B364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</row>
    <row r="365" spans="1:17" ht="15">
      <c r="A365"/>
      <c r="B365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</row>
    <row r="366" spans="1:17" ht="15">
      <c r="A366"/>
      <c r="B36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</row>
    <row r="367" spans="1:17" ht="15">
      <c r="A367"/>
      <c r="B367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</row>
    <row r="368" spans="1:17" ht="15">
      <c r="A368"/>
      <c r="B368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</row>
    <row r="369" spans="1:17" ht="15">
      <c r="A369"/>
      <c r="B369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</row>
    <row r="370" spans="1:17" ht="15">
      <c r="A370"/>
      <c r="B370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</row>
    <row r="371" spans="1:17" ht="15">
      <c r="A371"/>
      <c r="B371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</row>
    <row r="372" spans="1:17" ht="15">
      <c r="A372"/>
      <c r="B372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</row>
    <row r="373" spans="1:17" ht="15">
      <c r="A373"/>
      <c r="B373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</row>
    <row r="374" spans="1:17" ht="15">
      <c r="A374"/>
      <c r="B374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</row>
    <row r="375" spans="1:17" ht="15">
      <c r="A375"/>
      <c r="B375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</row>
    <row r="376" spans="1:17" ht="15">
      <c r="A376"/>
      <c r="B37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</row>
    <row r="377" spans="1:17" ht="15">
      <c r="A377"/>
      <c r="B377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</row>
    <row r="378" spans="1:17" ht="15">
      <c r="A378"/>
      <c r="B378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</row>
    <row r="379" spans="1:17" ht="15">
      <c r="A379"/>
      <c r="B379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</row>
    <row r="380" spans="1:17" ht="15">
      <c r="A380"/>
      <c r="B380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</row>
    <row r="381" spans="1:17" ht="15">
      <c r="A381"/>
      <c r="B381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</row>
    <row r="382" spans="1:17" ht="15">
      <c r="A382"/>
      <c r="B382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</row>
    <row r="383" spans="1:17" ht="15">
      <c r="A383"/>
      <c r="B383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</row>
    <row r="384" spans="1:17" ht="15">
      <c r="A384"/>
      <c r="B384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</row>
    <row r="385" spans="1:17" ht="15">
      <c r="A385"/>
      <c r="B385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</row>
    <row r="386" spans="1:17" ht="15">
      <c r="A386"/>
      <c r="B38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</row>
    <row r="387" spans="1:17" ht="15">
      <c r="A387"/>
      <c r="B387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</row>
    <row r="388" spans="1:17" ht="15">
      <c r="A388"/>
      <c r="B388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</row>
    <row r="389" spans="1:17" ht="15">
      <c r="A389"/>
      <c r="B389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</row>
    <row r="390" spans="1:17" ht="15">
      <c r="A390"/>
      <c r="B390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</row>
    <row r="391" spans="1:17" ht="15">
      <c r="A391"/>
      <c r="B391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</row>
    <row r="392" spans="1:17" ht="15">
      <c r="A392"/>
      <c r="B392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</row>
    <row r="393" spans="1:17" ht="15">
      <c r="A393"/>
      <c r="B393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</row>
    <row r="394" spans="1:17" ht="15">
      <c r="A394"/>
      <c r="B394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</row>
    <row r="395" spans="1:17" ht="15">
      <c r="A395"/>
      <c r="B395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</row>
    <row r="396" spans="1:17" ht="15">
      <c r="A396"/>
      <c r="B39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</row>
    <row r="397" spans="1:17" ht="15">
      <c r="A397"/>
      <c r="B397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</row>
    <row r="398" spans="1:17" ht="15">
      <c r="A398"/>
      <c r="B398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</row>
    <row r="399" spans="1:17" ht="15">
      <c r="A399"/>
      <c r="B399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</row>
    <row r="400" spans="1:17" ht="15">
      <c r="A400"/>
      <c r="B400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</row>
    <row r="401" spans="1:17" ht="15">
      <c r="A401"/>
      <c r="B401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</row>
    <row r="402" spans="1:17" ht="15">
      <c r="A402"/>
      <c r="B402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</row>
    <row r="403" spans="1:17" ht="15">
      <c r="A403"/>
      <c r="B403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</row>
    <row r="404" spans="1:17" ht="15">
      <c r="A404"/>
      <c r="B404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</row>
    <row r="405" spans="1:17" ht="15">
      <c r="A405"/>
      <c r="B405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</row>
    <row r="406" spans="1:17" ht="15">
      <c r="A406"/>
      <c r="B40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</row>
    <row r="407" spans="1:17" ht="15">
      <c r="A407"/>
      <c r="B407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</row>
    <row r="408" spans="1:17" ht="15">
      <c r="A408"/>
      <c r="B408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</row>
    <row r="409" spans="1:17" ht="15">
      <c r="A409"/>
      <c r="B409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</row>
    <row r="410" spans="1:17" ht="15">
      <c r="A410"/>
      <c r="B410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</row>
    <row r="411" spans="1:17" ht="15">
      <c r="A411"/>
      <c r="B411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</row>
    <row r="412" spans="1:17" ht="15">
      <c r="A412"/>
      <c r="B412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</row>
    <row r="413" spans="1:17" ht="15">
      <c r="A413"/>
      <c r="B413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</row>
    <row r="414" spans="1:17" ht="15">
      <c r="A414"/>
      <c r="B414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</row>
    <row r="415" spans="1:17" ht="15">
      <c r="A415"/>
      <c r="B415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</row>
    <row r="416" spans="1:17" ht="15">
      <c r="A416"/>
      <c r="B41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</row>
    <row r="417" spans="1:17" ht="15">
      <c r="A417"/>
      <c r="B417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</row>
    <row r="418" spans="1:17" ht="15">
      <c r="A418"/>
      <c r="B418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</row>
    <row r="419" spans="1:17" ht="15">
      <c r="A419"/>
      <c r="B419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</row>
    <row r="420" spans="1:17" ht="15">
      <c r="A420"/>
      <c r="B420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</row>
    <row r="421" spans="1:17" ht="15">
      <c r="A421"/>
      <c r="B421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</row>
    <row r="422" spans="1:17" ht="15">
      <c r="A422"/>
      <c r="B422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</row>
    <row r="423" spans="1:17" ht="15">
      <c r="A423"/>
      <c r="B423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</row>
    <row r="424" spans="1:17" ht="15">
      <c r="A424"/>
      <c r="B424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</row>
    <row r="425" spans="1:17"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</row>
    <row r="426" spans="1:17"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</row>
    <row r="427" spans="1:17"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</row>
  </sheetData>
  <sheetProtection algorithmName="SHA-512" hashValue="UsfdHj8rLaS2iZZB7C7qkM2VfZZFt2f0VhDLZS68zIhqp34BN57fvrAfLWcDwNTDTAGy22YRJMM14GLgLhYNqQ==" saltValue="m5MSeZw3tkEw9GlaGHHiVA==" spinCount="100000" sheet="1" objects="1" scenarios="1"/>
  <sortState ref="B34:Q41">
    <sortCondition descending="1" ref="Q34:Q41"/>
  </sortState>
  <mergeCells count="8">
    <mergeCell ref="B125:X126"/>
    <mergeCell ref="B27:I27"/>
    <mergeCell ref="B43:H43"/>
    <mergeCell ref="B63:H63"/>
    <mergeCell ref="B89:H89"/>
    <mergeCell ref="B102:H102"/>
    <mergeCell ref="B114:H114"/>
    <mergeCell ref="B124:H12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47" orientation="portrait" r:id="rId1"/>
  <rowBreaks count="1" manualBreakCount="1">
    <brk id="124" max="16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1:G38"/>
  <sheetViews>
    <sheetView showGridLines="0" zoomScaleNormal="100" workbookViewId="0">
      <selection activeCell="R16" sqref="R16"/>
    </sheetView>
  </sheetViews>
  <sheetFormatPr baseColWidth="10" defaultRowHeight="15"/>
  <cols>
    <col min="1" max="1" width="10.7109375" customWidth="1"/>
    <col min="2" max="2" width="19.7109375" customWidth="1"/>
    <col min="3" max="3" width="10.5703125" customWidth="1"/>
    <col min="4" max="19" width="7.7109375" customWidth="1"/>
  </cols>
  <sheetData>
    <row r="11" spans="4:4">
      <c r="D11" s="18"/>
    </row>
    <row r="12" spans="4:4">
      <c r="D12" s="18"/>
    </row>
    <row r="13" spans="4:4">
      <c r="D13" s="18"/>
    </row>
    <row r="14" spans="4:4">
      <c r="D14" s="18"/>
    </row>
    <row r="15" spans="4:4">
      <c r="D15" s="18"/>
    </row>
    <row r="16" spans="4:4">
      <c r="D16" s="18"/>
    </row>
    <row r="17" spans="1:7">
      <c r="C17" s="131"/>
      <c r="D17" s="132"/>
      <c r="E17" s="131"/>
      <c r="F17" s="131"/>
      <c r="G17" s="131"/>
    </row>
    <row r="18" spans="1:7">
      <c r="C18" s="131"/>
      <c r="D18" s="131"/>
      <c r="E18" s="131"/>
      <c r="F18" s="131"/>
      <c r="G18" s="131"/>
    </row>
    <row r="19" spans="1:7">
      <c r="A19" s="128"/>
      <c r="B19" s="106"/>
      <c r="C19" s="134" t="s">
        <v>320</v>
      </c>
      <c r="D19" s="135">
        <v>4975</v>
      </c>
      <c r="E19" s="131"/>
      <c r="F19" s="133"/>
      <c r="G19" s="131"/>
    </row>
    <row r="20" spans="1:7">
      <c r="A20" s="128"/>
      <c r="B20" s="106"/>
      <c r="C20" s="134" t="s">
        <v>321</v>
      </c>
      <c r="D20" s="135">
        <v>13471</v>
      </c>
      <c r="E20" s="131"/>
      <c r="F20" s="133"/>
      <c r="G20" s="131"/>
    </row>
    <row r="21" spans="1:7">
      <c r="A21" s="128"/>
      <c r="B21" s="106"/>
      <c r="C21" s="134" t="s">
        <v>322</v>
      </c>
      <c r="D21" s="135">
        <v>4139</v>
      </c>
      <c r="E21" s="131"/>
      <c r="F21" s="133"/>
      <c r="G21" s="131"/>
    </row>
    <row r="22" spans="1:7">
      <c r="A22" s="128"/>
      <c r="B22" s="106"/>
      <c r="C22" s="134" t="s">
        <v>323</v>
      </c>
      <c r="D22" s="135">
        <v>1396</v>
      </c>
      <c r="E22" s="131"/>
      <c r="F22" s="133"/>
      <c r="G22" s="131"/>
    </row>
    <row r="23" spans="1:7">
      <c r="A23" s="128"/>
      <c r="B23" s="106"/>
      <c r="C23" s="134" t="s">
        <v>324</v>
      </c>
      <c r="D23" s="135">
        <v>764</v>
      </c>
      <c r="E23" s="131"/>
      <c r="F23" s="133"/>
      <c r="G23" s="131"/>
    </row>
    <row r="24" spans="1:7">
      <c r="A24" s="128"/>
      <c r="B24" s="106"/>
      <c r="C24" s="134" t="s">
        <v>325</v>
      </c>
      <c r="D24" s="135">
        <v>352</v>
      </c>
      <c r="E24" s="131"/>
      <c r="F24" s="133"/>
      <c r="G24" s="131"/>
    </row>
    <row r="25" spans="1:7">
      <c r="A25" s="128"/>
      <c r="B25" s="106"/>
      <c r="C25" s="134" t="s">
        <v>240</v>
      </c>
      <c r="D25" s="135">
        <v>275</v>
      </c>
      <c r="E25" s="131"/>
      <c r="F25" s="133"/>
      <c r="G25" s="131"/>
    </row>
    <row r="26" spans="1:7">
      <c r="C26" s="134"/>
      <c r="D26" s="136">
        <f>SUM(D19:D25)</f>
        <v>25372</v>
      </c>
      <c r="E26" s="131"/>
      <c r="F26" s="133"/>
      <c r="G26" s="131"/>
    </row>
    <row r="27" spans="1:7">
      <c r="C27" s="131"/>
      <c r="D27" s="132"/>
      <c r="E27" s="131"/>
      <c r="F27" s="131"/>
      <c r="G27" s="131"/>
    </row>
    <row r="28" spans="1:7">
      <c r="C28" s="131"/>
      <c r="D28" s="131"/>
      <c r="E28" s="131"/>
      <c r="F28" s="131"/>
      <c r="G28" s="131"/>
    </row>
    <row r="29" spans="1:7">
      <c r="C29" s="131"/>
      <c r="D29" s="131"/>
      <c r="E29" s="131"/>
      <c r="F29" s="131"/>
      <c r="G29" s="131"/>
    </row>
    <row r="38" spans="2:2" ht="15" customHeight="1">
      <c r="B38" s="3"/>
    </row>
  </sheetData>
  <sheetProtection algorithmName="SHA-512" hashValue="JmzJIUU/1Hq5kmuGZSdmaijOxfemMwpLIUU0obTUSanAc170cK/3H0uhocZfWIRZiOYzps6KtrfzUoTVNgotvA==" saltValue="554uUfd0o2q89bGjFBazqw==" spinCount="100000" sheet="1" objects="1" scenarios="1"/>
  <sortState ref="C6:D14">
    <sortCondition descending="1" ref="C6"/>
  </sortState>
  <pageMargins left="0.7" right="0.7" top="0.75" bottom="0.75" header="0.3" footer="0.3"/>
  <pageSetup scale="88" orientation="landscape" r:id="rId1"/>
  <colBreaks count="1" manualBreakCount="1">
    <brk id="13" max="21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9:D88"/>
  <sheetViews>
    <sheetView showGridLines="0" topLeftCell="A58" zoomScaleNormal="100" workbookViewId="0"/>
  </sheetViews>
  <sheetFormatPr baseColWidth="10" defaultRowHeight="15" customHeight="1"/>
  <cols>
    <col min="1" max="1" width="12.85546875" customWidth="1"/>
    <col min="2" max="2" width="28.85546875" customWidth="1"/>
    <col min="3" max="3" width="15.7109375" style="34" customWidth="1"/>
    <col min="4" max="4" width="17.85546875" style="34" customWidth="1"/>
    <col min="5" max="8" width="8.7109375" customWidth="1"/>
  </cols>
  <sheetData>
    <row r="9" spans="1:1" ht="35.25" customHeight="1"/>
    <row r="10" spans="1:1" ht="16.5" customHeight="1">
      <c r="A10" s="106"/>
    </row>
    <row r="11" spans="1:1" ht="16.5" customHeight="1">
      <c r="A11" s="106"/>
    </row>
    <row r="12" spans="1:1" ht="16.5" customHeight="1">
      <c r="A12" s="106"/>
    </row>
    <row r="13" spans="1:1" ht="16.5" customHeight="1">
      <c r="A13" s="106"/>
    </row>
    <row r="14" spans="1:1" ht="16.5" customHeight="1">
      <c r="A14" s="106"/>
    </row>
    <row r="15" spans="1:1" ht="16.5" customHeight="1">
      <c r="A15" s="106"/>
    </row>
    <row r="16" spans="1:1" ht="16.5" customHeight="1">
      <c r="A16" s="106"/>
    </row>
    <row r="17" spans="1:1" ht="16.5" customHeight="1">
      <c r="A17" s="106"/>
    </row>
    <row r="18" spans="1:1" ht="16.5" customHeight="1">
      <c r="A18" s="106"/>
    </row>
    <row r="19" spans="1:1" ht="16.5" customHeight="1">
      <c r="A19" s="106"/>
    </row>
    <row r="20" spans="1:1" ht="16.5" customHeight="1">
      <c r="A20" s="106"/>
    </row>
    <row r="21" spans="1:1" ht="16.5" customHeight="1">
      <c r="A21" s="106"/>
    </row>
    <row r="22" spans="1:1" ht="16.5" customHeight="1">
      <c r="A22" s="106"/>
    </row>
    <row r="23" spans="1:1" ht="16.5" customHeight="1">
      <c r="A23" s="106"/>
    </row>
    <row r="24" spans="1:1" ht="16.5" customHeight="1">
      <c r="A24" s="106"/>
    </row>
    <row r="25" spans="1:1" ht="16.5" customHeight="1">
      <c r="A25" s="106"/>
    </row>
    <row r="26" spans="1:1" ht="16.5" customHeight="1">
      <c r="A26" s="106"/>
    </row>
    <row r="27" spans="1:1" ht="16.5" customHeight="1">
      <c r="A27" s="106"/>
    </row>
    <row r="28" spans="1:1" ht="16.5" customHeight="1">
      <c r="A28" s="106"/>
    </row>
    <row r="29" spans="1:1" ht="16.5" customHeight="1">
      <c r="A29" s="106"/>
    </row>
    <row r="30" spans="1:1" ht="16.5" customHeight="1">
      <c r="A30" s="106"/>
    </row>
    <row r="31" spans="1:1" ht="16.5" customHeight="1">
      <c r="A31" s="106"/>
    </row>
    <row r="32" spans="1:1" ht="16.5" customHeight="1">
      <c r="A32" s="106"/>
    </row>
    <row r="33" spans="1:1" ht="16.5" customHeight="1">
      <c r="A33" s="106"/>
    </row>
    <row r="34" spans="1:1" ht="16.5" customHeight="1">
      <c r="A34" s="106"/>
    </row>
    <row r="35" spans="1:1" ht="16.5" customHeight="1">
      <c r="A35" s="106"/>
    </row>
    <row r="36" spans="1:1" ht="16.5" customHeight="1">
      <c r="A36" s="106"/>
    </row>
    <row r="37" spans="1:1" ht="16.5" customHeight="1">
      <c r="A37" s="106"/>
    </row>
    <row r="38" spans="1:1" ht="16.5" customHeight="1">
      <c r="A38" s="106"/>
    </row>
    <row r="39" spans="1:1" ht="16.5" customHeight="1">
      <c r="A39" s="106"/>
    </row>
    <row r="40" spans="1:1" ht="16.5" customHeight="1">
      <c r="A40" s="106"/>
    </row>
    <row r="41" spans="1:1" ht="16.5" customHeight="1">
      <c r="A41" s="106"/>
    </row>
    <row r="42" spans="1:1" ht="16.5" customHeight="1">
      <c r="A42" s="106"/>
    </row>
    <row r="49" spans="2:4" ht="24" customHeight="1"/>
    <row r="52" spans="2:4" ht="15" customHeight="1" thickBot="1"/>
    <row r="53" spans="2:4" ht="30.75" customHeight="1" thickTop="1" thickBot="1">
      <c r="B53" s="76" t="s">
        <v>206</v>
      </c>
      <c r="C53" s="76" t="s">
        <v>53</v>
      </c>
      <c r="D53" s="76" t="s">
        <v>207</v>
      </c>
    </row>
    <row r="54" spans="2:4" ht="15" customHeight="1" thickTop="1" thickBot="1">
      <c r="B54" s="81" t="s">
        <v>337</v>
      </c>
      <c r="C54" s="129">
        <v>11914</v>
      </c>
      <c r="D54" s="130">
        <f t="shared" ref="D54:D86" si="0">C54/$C$87</f>
        <v>0.4695727573703295</v>
      </c>
    </row>
    <row r="55" spans="2:4" ht="15" customHeight="1" thickTop="1" thickBot="1">
      <c r="B55" s="81" t="s">
        <v>338</v>
      </c>
      <c r="C55" s="129">
        <v>2262</v>
      </c>
      <c r="D55" s="130">
        <f t="shared" si="0"/>
        <v>8.9153397446003466E-2</v>
      </c>
    </row>
    <row r="56" spans="2:4" ht="15" customHeight="1" thickTop="1" thickBot="1">
      <c r="B56" s="81" t="s">
        <v>339</v>
      </c>
      <c r="C56" s="129">
        <v>1602</v>
      </c>
      <c r="D56" s="130">
        <f t="shared" si="0"/>
        <v>6.3140469809238528E-2</v>
      </c>
    </row>
    <row r="57" spans="2:4" ht="15" customHeight="1" thickTop="1" thickBot="1">
      <c r="B57" s="81" t="s">
        <v>341</v>
      </c>
      <c r="C57" s="129">
        <v>1579</v>
      </c>
      <c r="D57" s="130">
        <f t="shared" si="0"/>
        <v>6.2233958694623996E-2</v>
      </c>
    </row>
    <row r="58" spans="2:4" ht="15" customHeight="1" thickTop="1" thickBot="1">
      <c r="B58" s="81" t="s">
        <v>342</v>
      </c>
      <c r="C58" s="129">
        <v>1167</v>
      </c>
      <c r="D58" s="130">
        <f t="shared" si="0"/>
        <v>4.5995585685007091E-2</v>
      </c>
    </row>
    <row r="59" spans="2:4" ht="15" customHeight="1" thickTop="1" thickBot="1">
      <c r="B59" s="81" t="s">
        <v>343</v>
      </c>
      <c r="C59" s="129">
        <v>1035</v>
      </c>
      <c r="D59" s="130">
        <f t="shared" si="0"/>
        <v>4.0793000157654108E-2</v>
      </c>
    </row>
    <row r="60" spans="2:4" ht="15" customHeight="1" thickTop="1" thickBot="1">
      <c r="B60" s="81" t="s">
        <v>344</v>
      </c>
      <c r="C60" s="129">
        <v>941</v>
      </c>
      <c r="D60" s="130">
        <f t="shared" si="0"/>
        <v>3.7088128645751221E-2</v>
      </c>
    </row>
    <row r="61" spans="2:4" ht="15" customHeight="1" thickTop="1" thickBot="1">
      <c r="B61" s="81" t="s">
        <v>345</v>
      </c>
      <c r="C61" s="129">
        <v>808</v>
      </c>
      <c r="D61" s="130">
        <f t="shared" si="0"/>
        <v>3.1846129591675862E-2</v>
      </c>
    </row>
    <row r="62" spans="2:4" ht="15" customHeight="1" thickTop="1" thickBot="1">
      <c r="B62" s="81" t="s">
        <v>346</v>
      </c>
      <c r="C62" s="129">
        <v>715</v>
      </c>
      <c r="D62" s="130">
        <f t="shared" si="0"/>
        <v>2.8180671606495348E-2</v>
      </c>
    </row>
    <row r="63" spans="2:4" ht="15" customHeight="1" thickTop="1" thickBot="1">
      <c r="B63" s="81" t="s">
        <v>347</v>
      </c>
      <c r="C63" s="129">
        <v>498</v>
      </c>
      <c r="D63" s="130">
        <f t="shared" si="0"/>
        <v>1.9627936307740818E-2</v>
      </c>
    </row>
    <row r="64" spans="2:4" ht="15" customHeight="1" thickTop="1" thickBot="1">
      <c r="B64" s="81" t="s">
        <v>348</v>
      </c>
      <c r="C64" s="129">
        <v>488</v>
      </c>
      <c r="D64" s="130">
        <f t="shared" si="0"/>
        <v>1.9233801040517105E-2</v>
      </c>
    </row>
    <row r="65" spans="2:4" ht="15" customHeight="1" thickTop="1" thickBot="1">
      <c r="B65" s="81" t="s">
        <v>340</v>
      </c>
      <c r="C65" s="129">
        <v>320</v>
      </c>
      <c r="D65" s="130">
        <f t="shared" si="0"/>
        <v>1.2612328551158758E-2</v>
      </c>
    </row>
    <row r="66" spans="2:4" ht="15" customHeight="1" thickTop="1" thickBot="1">
      <c r="B66" s="81" t="s">
        <v>349</v>
      </c>
      <c r="C66" s="129">
        <v>242</v>
      </c>
      <c r="D66" s="130">
        <f t="shared" si="0"/>
        <v>9.5380734668138109E-3</v>
      </c>
    </row>
    <row r="67" spans="2:4" ht="15" customHeight="1" thickTop="1" thickBot="1">
      <c r="B67" s="81" t="s">
        <v>350</v>
      </c>
      <c r="C67" s="129">
        <v>198</v>
      </c>
      <c r="D67" s="130">
        <f t="shared" si="0"/>
        <v>7.8038782910294811E-3</v>
      </c>
    </row>
    <row r="68" spans="2:4" ht="15" customHeight="1" thickTop="1" thickBot="1">
      <c r="B68" s="81" t="s">
        <v>351</v>
      </c>
      <c r="C68" s="129">
        <v>183</v>
      </c>
      <c r="D68" s="130">
        <f t="shared" si="0"/>
        <v>7.2126753901939145E-3</v>
      </c>
    </row>
    <row r="69" spans="2:4" ht="15" customHeight="1" thickTop="1" thickBot="1">
      <c r="B69" s="81" t="s">
        <v>352</v>
      </c>
      <c r="C69" s="129">
        <v>177</v>
      </c>
      <c r="D69" s="130">
        <f t="shared" si="0"/>
        <v>6.9761942298596875E-3</v>
      </c>
    </row>
    <row r="70" spans="2:4" ht="15" customHeight="1" thickTop="1" thickBot="1">
      <c r="B70" s="81" t="s">
        <v>354</v>
      </c>
      <c r="C70" s="129">
        <v>164</v>
      </c>
      <c r="D70" s="130">
        <f t="shared" si="0"/>
        <v>6.4638183824688635E-3</v>
      </c>
    </row>
    <row r="71" spans="2:4" ht="15" customHeight="1" thickTop="1" thickBot="1">
      <c r="B71" s="81" t="s">
        <v>355</v>
      </c>
      <c r="C71" s="129">
        <v>135</v>
      </c>
      <c r="D71" s="130">
        <f t="shared" si="0"/>
        <v>5.3208261075201012E-3</v>
      </c>
    </row>
    <row r="72" spans="2:4" ht="15" customHeight="1" thickTop="1" thickBot="1">
      <c r="B72" s="81" t="s">
        <v>353</v>
      </c>
      <c r="C72" s="129">
        <v>120</v>
      </c>
      <c r="D72" s="130">
        <f t="shared" si="0"/>
        <v>4.7296232066845337E-3</v>
      </c>
    </row>
    <row r="73" spans="2:4" ht="15" customHeight="1" thickTop="1" thickBot="1">
      <c r="B73" s="81" t="s">
        <v>356</v>
      </c>
      <c r="C73" s="129">
        <v>114</v>
      </c>
      <c r="D73" s="130">
        <f t="shared" si="0"/>
        <v>4.4931420463503076E-3</v>
      </c>
    </row>
    <row r="74" spans="2:4" ht="15" customHeight="1" thickTop="1" thickBot="1">
      <c r="B74" s="81" t="s">
        <v>357</v>
      </c>
      <c r="C74" s="129">
        <v>112</v>
      </c>
      <c r="D74" s="130">
        <f t="shared" si="0"/>
        <v>4.414314992905565E-3</v>
      </c>
    </row>
    <row r="75" spans="2:4" ht="15" customHeight="1" thickTop="1" thickBot="1">
      <c r="B75" s="81" t="s">
        <v>363</v>
      </c>
      <c r="C75" s="129">
        <v>93</v>
      </c>
      <c r="D75" s="130">
        <f t="shared" si="0"/>
        <v>3.665457985180514E-3</v>
      </c>
    </row>
    <row r="76" spans="2:4" ht="15" customHeight="1" thickTop="1" thickBot="1">
      <c r="B76" s="81" t="s">
        <v>358</v>
      </c>
      <c r="C76" s="129">
        <v>92</v>
      </c>
      <c r="D76" s="130">
        <f t="shared" si="0"/>
        <v>3.6260444584581427E-3</v>
      </c>
    </row>
    <row r="77" spans="2:4" ht="15" customHeight="1" thickTop="1" thickBot="1">
      <c r="B77" s="81" t="s">
        <v>359</v>
      </c>
      <c r="C77" s="129">
        <v>29</v>
      </c>
      <c r="D77" s="130">
        <f t="shared" si="0"/>
        <v>1.1429922749487623E-3</v>
      </c>
    </row>
    <row r="78" spans="2:4" ht="15" customHeight="1" thickTop="1" thickBot="1">
      <c r="B78" s="81" t="s">
        <v>360</v>
      </c>
      <c r="C78" s="129">
        <v>29</v>
      </c>
      <c r="D78" s="130">
        <f t="shared" si="0"/>
        <v>1.1429922749487623E-3</v>
      </c>
    </row>
    <row r="79" spans="2:4" ht="15" customHeight="1" thickTop="1" thickBot="1">
      <c r="B79" s="81" t="s">
        <v>361</v>
      </c>
      <c r="C79" s="129">
        <v>24</v>
      </c>
      <c r="D79" s="130">
        <f t="shared" si="0"/>
        <v>9.4592464133690687E-4</v>
      </c>
    </row>
    <row r="80" spans="2:4" ht="15" customHeight="1" thickTop="1" thickBot="1">
      <c r="B80" s="81" t="s">
        <v>362</v>
      </c>
      <c r="C80" s="129">
        <v>23</v>
      </c>
      <c r="D80" s="130">
        <f t="shared" si="0"/>
        <v>9.0651111461453567E-4</v>
      </c>
    </row>
    <row r="81" spans="2:4" ht="15" customHeight="1" thickTop="1" thickBot="1">
      <c r="B81" s="81" t="s">
        <v>364</v>
      </c>
      <c r="C81" s="129">
        <v>18</v>
      </c>
      <c r="D81" s="130">
        <f t="shared" si="0"/>
        <v>7.094434810026801E-4</v>
      </c>
    </row>
    <row r="82" spans="2:4" ht="15" customHeight="1" thickTop="1" thickBot="1">
      <c r="B82" s="81" t="s">
        <v>367</v>
      </c>
      <c r="C82" s="129">
        <v>16</v>
      </c>
      <c r="D82" s="130">
        <f t="shared" si="0"/>
        <v>6.3061642755793791E-4</v>
      </c>
    </row>
    <row r="83" spans="2:4" ht="15" customHeight="1" thickTop="1" thickBot="1">
      <c r="B83" s="81" t="s">
        <v>365</v>
      </c>
      <c r="C83" s="129">
        <v>13</v>
      </c>
      <c r="D83" s="130">
        <f t="shared" si="0"/>
        <v>5.1237584739082453E-4</v>
      </c>
    </row>
    <row r="84" spans="2:4" ht="15" customHeight="1" thickTop="1" thickBot="1">
      <c r="B84" s="81" t="s">
        <v>366</v>
      </c>
      <c r="C84" s="129">
        <v>13</v>
      </c>
      <c r="D84" s="130">
        <f t="shared" si="0"/>
        <v>5.1237584739082453E-4</v>
      </c>
    </row>
    <row r="85" spans="2:4" ht="15" customHeight="1" thickTop="1" thickBot="1">
      <c r="B85" s="81" t="s">
        <v>368</v>
      </c>
      <c r="C85" s="129">
        <v>6</v>
      </c>
      <c r="D85" s="130">
        <f t="shared" si="0"/>
        <v>2.3648116033422672E-4</v>
      </c>
    </row>
    <row r="86" spans="2:4" ht="15" customHeight="1" thickTop="1" thickBot="1">
      <c r="B86" s="81" t="s">
        <v>234</v>
      </c>
      <c r="C86" s="129">
        <v>242</v>
      </c>
      <c r="D86" s="130">
        <f t="shared" si="0"/>
        <v>9.5380734668138109E-3</v>
      </c>
    </row>
    <row r="87" spans="2:4" ht="15" customHeight="1" thickTop="1" thickBot="1">
      <c r="B87" s="80" t="s">
        <v>188</v>
      </c>
      <c r="C87" s="43">
        <f>SUM(C54:C86)</f>
        <v>25372</v>
      </c>
      <c r="D87" s="139">
        <f>SUM(D54:D85)</f>
        <v>0.99046192653318599</v>
      </c>
    </row>
    <row r="88" spans="2:4" ht="15" customHeight="1" thickTop="1"/>
  </sheetData>
  <sheetProtection algorithmName="SHA-512" hashValue="GEtH7AY4CRYqZEuQHlM3Qhl8d88IRlrieO2acVC/A1aQZ/qEFBBRAVbqbbiUcE3BsPRtfvB9kYRgJkc2ar/tUw==" saltValue="778ANCcaN5v3ZrRO9Jye8A==" spinCount="100000" sheet="1" objects="1" scenarios="1"/>
  <sortState ref="B54:C85">
    <sortCondition descending="1" ref="C54:C85"/>
  </sortState>
  <printOptions horizontalCentered="1"/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7:AB356"/>
  <sheetViews>
    <sheetView showGridLines="0" zoomScaleNormal="100" workbookViewId="0">
      <selection activeCell="AA13" sqref="AA13"/>
    </sheetView>
  </sheetViews>
  <sheetFormatPr baseColWidth="10" defaultRowHeight="15"/>
  <cols>
    <col min="1" max="1" width="10.7109375" customWidth="1"/>
    <col min="2" max="2" width="40.7109375" style="113" customWidth="1"/>
    <col min="3" max="23" width="8.7109375" customWidth="1"/>
    <col min="24" max="24" width="8.7109375" hidden="1" customWidth="1"/>
    <col min="25" max="26" width="8.7109375" customWidth="1"/>
    <col min="27" max="27" width="24.140625" customWidth="1"/>
    <col min="28" max="28" width="43.7109375" customWidth="1"/>
    <col min="29" max="29" width="9.140625" customWidth="1"/>
  </cols>
  <sheetData>
    <row r="7" spans="2:25">
      <c r="B7" s="112"/>
    </row>
    <row r="8" spans="2:25">
      <c r="B8" s="112"/>
    </row>
    <row r="9" spans="2:25">
      <c r="B9" s="112"/>
    </row>
    <row r="10" spans="2:25" ht="15.75" thickBot="1">
      <c r="B10" s="112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2:25" ht="16.5" thickTop="1" thickBot="1">
      <c r="B11" s="115" t="s">
        <v>78</v>
      </c>
      <c r="C11" s="76" t="s">
        <v>0</v>
      </c>
      <c r="D11" s="76" t="s">
        <v>1</v>
      </c>
      <c r="E11" s="76" t="s">
        <v>2</v>
      </c>
      <c r="F11" s="76" t="s">
        <v>3</v>
      </c>
      <c r="G11" s="76" t="s">
        <v>4</v>
      </c>
      <c r="H11" s="76" t="s">
        <v>5</v>
      </c>
      <c r="I11" s="76" t="s">
        <v>6</v>
      </c>
      <c r="J11" s="76" t="s">
        <v>7</v>
      </c>
      <c r="K11" s="76" t="s">
        <v>8</v>
      </c>
      <c r="L11" s="76" t="s">
        <v>185</v>
      </c>
      <c r="M11" s="76" t="s">
        <v>10</v>
      </c>
      <c r="N11" s="76" t="s">
        <v>11</v>
      </c>
      <c r="O11" s="76" t="s">
        <v>196</v>
      </c>
      <c r="P11" s="76" t="s">
        <v>197</v>
      </c>
      <c r="Q11" s="76" t="s">
        <v>198</v>
      </c>
      <c r="R11" s="76" t="s">
        <v>238</v>
      </c>
      <c r="S11" s="76" t="s">
        <v>237</v>
      </c>
      <c r="T11" s="76" t="s">
        <v>288</v>
      </c>
      <c r="U11" s="107" t="s">
        <v>307</v>
      </c>
      <c r="V11" s="107" t="s">
        <v>308</v>
      </c>
      <c r="W11" s="107" t="s">
        <v>309</v>
      </c>
      <c r="X11" s="107" t="s">
        <v>310</v>
      </c>
    </row>
    <row r="12" spans="2:25" ht="16.5" thickTop="1" thickBot="1">
      <c r="B12" s="117" t="s">
        <v>327</v>
      </c>
      <c r="C12" s="103">
        <f>C29+C43+C54+C67+C78+C91+C104+C117+C130+C140+C151+C163+C173</f>
        <v>2555</v>
      </c>
      <c r="D12" s="103">
        <f>D29+D43+D54+D67+D78+D91+D104+D117+D130+D140+D151+D163+D173</f>
        <v>2248</v>
      </c>
      <c r="E12" s="103">
        <f t="shared" ref="E12:V12" si="0">E29+E43+E54+E67+E78+E91+E104+E117+E130+E140+E151+E163+E173</f>
        <v>2134</v>
      </c>
      <c r="F12" s="103">
        <f t="shared" si="0"/>
        <v>2022</v>
      </c>
      <c r="G12" s="103">
        <f t="shared" si="0"/>
        <v>1916</v>
      </c>
      <c r="H12" s="103">
        <f t="shared" si="0"/>
        <v>1872</v>
      </c>
      <c r="I12" s="103">
        <f t="shared" si="0"/>
        <v>1868</v>
      </c>
      <c r="J12" s="103">
        <f t="shared" si="0"/>
        <v>1820</v>
      </c>
      <c r="K12" s="103">
        <f t="shared" si="0"/>
        <v>1638</v>
      </c>
      <c r="L12" s="103">
        <f t="shared" si="0"/>
        <v>1383</v>
      </c>
      <c r="M12" s="103">
        <f t="shared" si="0"/>
        <v>814</v>
      </c>
      <c r="N12" s="103">
        <f t="shared" si="0"/>
        <v>584</v>
      </c>
      <c r="O12" s="103">
        <f t="shared" si="0"/>
        <v>606</v>
      </c>
      <c r="P12" s="103">
        <f t="shared" si="0"/>
        <v>610</v>
      </c>
      <c r="Q12" s="103">
        <f t="shared" si="0"/>
        <v>646</v>
      </c>
      <c r="R12" s="103">
        <f t="shared" si="0"/>
        <v>707</v>
      </c>
      <c r="S12" s="103">
        <f t="shared" si="0"/>
        <v>810</v>
      </c>
      <c r="T12" s="103">
        <f t="shared" si="0"/>
        <v>795</v>
      </c>
      <c r="U12" s="103">
        <f t="shared" si="0"/>
        <v>807</v>
      </c>
      <c r="V12" s="103">
        <f t="shared" si="0"/>
        <v>753</v>
      </c>
      <c r="W12" s="103">
        <f>W29+W43+W54+W67+W78+W91+W104+W117+W130+W140+W151+W163+W173</f>
        <v>772</v>
      </c>
      <c r="X12" s="103">
        <f>X29+X43+X54+X67+X78+X91+X104+X117+X130+X140+X151+X163+X173</f>
        <v>202</v>
      </c>
      <c r="Y12" s="18"/>
    </row>
    <row r="13" spans="2:25" ht="16.5" thickTop="1" thickBot="1">
      <c r="B13" s="117" t="s">
        <v>333</v>
      </c>
      <c r="C13" s="103">
        <f>C30+C55+C79+C92+C105+C118+C152+C174</f>
        <v>1076</v>
      </c>
      <c r="D13" s="103">
        <f t="shared" ref="D13:X13" si="1">D30+D55+D79+D92+D105+D118+D152+D174</f>
        <v>701</v>
      </c>
      <c r="E13" s="103">
        <f t="shared" si="1"/>
        <v>583</v>
      </c>
      <c r="F13" s="103">
        <f t="shared" si="1"/>
        <v>494</v>
      </c>
      <c r="G13" s="103">
        <f t="shared" si="1"/>
        <v>478</v>
      </c>
      <c r="H13" s="103">
        <f t="shared" si="1"/>
        <v>441</v>
      </c>
      <c r="I13" s="103">
        <f t="shared" si="1"/>
        <v>430</v>
      </c>
      <c r="J13" s="103">
        <f t="shared" si="1"/>
        <v>416</v>
      </c>
      <c r="K13" s="103">
        <f t="shared" si="1"/>
        <v>402</v>
      </c>
      <c r="L13" s="103">
        <f t="shared" si="1"/>
        <v>260</v>
      </c>
      <c r="M13" s="103">
        <f t="shared" si="1"/>
        <v>73</v>
      </c>
      <c r="N13" s="103">
        <f t="shared" si="1"/>
        <v>35</v>
      </c>
      <c r="O13" s="103">
        <f t="shared" si="1"/>
        <v>2</v>
      </c>
      <c r="P13" s="103">
        <f t="shared" si="1"/>
        <v>18</v>
      </c>
      <c r="Q13" s="103">
        <f t="shared" si="1"/>
        <v>22</v>
      </c>
      <c r="R13" s="103">
        <f t="shared" si="1"/>
        <v>7</v>
      </c>
      <c r="S13" s="103">
        <f t="shared" si="1"/>
        <v>6</v>
      </c>
      <c r="T13" s="103">
        <f t="shared" si="1"/>
        <v>6</v>
      </c>
      <c r="U13" s="103">
        <f t="shared" si="1"/>
        <v>6</v>
      </c>
      <c r="V13" s="103">
        <f t="shared" si="1"/>
        <v>6</v>
      </c>
      <c r="W13" s="103">
        <f t="shared" si="1"/>
        <v>6</v>
      </c>
      <c r="X13" s="103">
        <f t="shared" si="1"/>
        <v>0</v>
      </c>
    </row>
    <row r="14" spans="2:25" ht="16.5" thickTop="1" thickBot="1">
      <c r="B14" s="117" t="s">
        <v>334</v>
      </c>
      <c r="C14" s="103">
        <f>C31+C44+C56+C68+C80+C93+C106+C119+C131+C141+C153+C164+C175</f>
        <v>5040</v>
      </c>
      <c r="D14" s="103">
        <f t="shared" ref="D14:X14" si="2">D31+D44+D56+D68+D80+D93+D106+D119+D131+D141+D153+D164+D175</f>
        <v>4557</v>
      </c>
      <c r="E14" s="103">
        <f t="shared" si="2"/>
        <v>4584</v>
      </c>
      <c r="F14" s="103">
        <f t="shared" si="2"/>
        <v>4180</v>
      </c>
      <c r="G14" s="103">
        <f t="shared" si="2"/>
        <v>3856</v>
      </c>
      <c r="H14" s="103">
        <f t="shared" si="2"/>
        <v>3695</v>
      </c>
      <c r="I14" s="103">
        <f t="shared" si="2"/>
        <v>3708</v>
      </c>
      <c r="J14" s="103">
        <f t="shared" si="2"/>
        <v>3562</v>
      </c>
      <c r="K14" s="103">
        <f t="shared" si="2"/>
        <v>3368</v>
      </c>
      <c r="L14" s="103">
        <f t="shared" si="2"/>
        <v>2931</v>
      </c>
      <c r="M14" s="103">
        <f t="shared" si="2"/>
        <v>1791</v>
      </c>
      <c r="N14" s="103">
        <f t="shared" si="2"/>
        <v>1411</v>
      </c>
      <c r="O14" s="103">
        <f t="shared" si="2"/>
        <v>1232</v>
      </c>
      <c r="P14" s="103">
        <f t="shared" si="2"/>
        <v>1212</v>
      </c>
      <c r="Q14" s="103">
        <f t="shared" si="2"/>
        <v>1154</v>
      </c>
      <c r="R14" s="103">
        <f t="shared" si="2"/>
        <v>1117</v>
      </c>
      <c r="S14" s="103">
        <f t="shared" si="2"/>
        <v>1195</v>
      </c>
      <c r="T14" s="103">
        <f t="shared" si="2"/>
        <v>1111</v>
      </c>
      <c r="U14" s="103">
        <f t="shared" si="2"/>
        <v>1063</v>
      </c>
      <c r="V14" s="103">
        <f t="shared" si="2"/>
        <v>1007</v>
      </c>
      <c r="W14" s="103">
        <f t="shared" si="2"/>
        <v>1003</v>
      </c>
      <c r="X14" s="103">
        <f t="shared" si="2"/>
        <v>238</v>
      </c>
    </row>
    <row r="15" spans="2:25" ht="16.5" thickTop="1" thickBot="1">
      <c r="B15" s="117" t="s">
        <v>328</v>
      </c>
      <c r="C15" s="103">
        <f>C32+C57+C94+C107+C142+C176</f>
        <v>328</v>
      </c>
      <c r="D15" s="103">
        <f t="shared" ref="D15:X15" si="3">D32+D57+D94+D107+D142+D176</f>
        <v>226</v>
      </c>
      <c r="E15" s="103">
        <f t="shared" si="3"/>
        <v>208</v>
      </c>
      <c r="F15" s="103">
        <f t="shared" si="3"/>
        <v>203</v>
      </c>
      <c r="G15" s="103">
        <f t="shared" si="3"/>
        <v>204</v>
      </c>
      <c r="H15" s="103">
        <f t="shared" si="3"/>
        <v>187</v>
      </c>
      <c r="I15" s="103">
        <f t="shared" si="3"/>
        <v>183</v>
      </c>
      <c r="J15" s="103">
        <f t="shared" si="3"/>
        <v>168</v>
      </c>
      <c r="K15" s="103">
        <f t="shared" si="3"/>
        <v>143</v>
      </c>
      <c r="L15" s="103">
        <f t="shared" si="3"/>
        <v>80</v>
      </c>
      <c r="M15" s="103">
        <f t="shared" si="3"/>
        <v>38</v>
      </c>
      <c r="N15" s="103">
        <f t="shared" si="3"/>
        <v>20</v>
      </c>
      <c r="O15" s="103">
        <f t="shared" si="3"/>
        <v>9</v>
      </c>
      <c r="P15" s="103">
        <f t="shared" si="3"/>
        <v>14</v>
      </c>
      <c r="Q15" s="103">
        <f t="shared" si="3"/>
        <v>11</v>
      </c>
      <c r="R15" s="103">
        <f t="shared" si="3"/>
        <v>4</v>
      </c>
      <c r="S15" s="103">
        <f t="shared" si="3"/>
        <v>3</v>
      </c>
      <c r="T15" s="103">
        <f t="shared" si="3"/>
        <v>47</v>
      </c>
      <c r="U15" s="103">
        <f t="shared" si="3"/>
        <v>41</v>
      </c>
      <c r="V15" s="103">
        <f t="shared" si="3"/>
        <v>37</v>
      </c>
      <c r="W15" s="103">
        <f t="shared" si="3"/>
        <v>48</v>
      </c>
      <c r="X15" s="103">
        <f t="shared" si="3"/>
        <v>9</v>
      </c>
    </row>
    <row r="16" spans="2:25" ht="16.5" thickTop="1" thickBot="1">
      <c r="B16" s="117" t="s">
        <v>329</v>
      </c>
      <c r="C16" s="103">
        <f>C33+C45+C58+C69+C81+C95+C120+C154+C177</f>
        <v>237</v>
      </c>
      <c r="D16" s="103">
        <f t="shared" ref="D16:X16" si="4">D33+D45+D58+D69+D81+D95+D120+D154+D177</f>
        <v>187</v>
      </c>
      <c r="E16" s="103">
        <f t="shared" si="4"/>
        <v>154</v>
      </c>
      <c r="F16" s="103">
        <f t="shared" si="4"/>
        <v>138</v>
      </c>
      <c r="G16" s="103">
        <f t="shared" si="4"/>
        <v>121</v>
      </c>
      <c r="H16" s="103">
        <f t="shared" si="4"/>
        <v>96</v>
      </c>
      <c r="I16" s="103">
        <f t="shared" si="4"/>
        <v>83</v>
      </c>
      <c r="J16" s="103">
        <f t="shared" si="4"/>
        <v>77</v>
      </c>
      <c r="K16" s="103">
        <f t="shared" si="4"/>
        <v>68</v>
      </c>
      <c r="L16" s="103">
        <f t="shared" si="4"/>
        <v>52</v>
      </c>
      <c r="M16" s="103">
        <f t="shared" si="4"/>
        <v>1</v>
      </c>
      <c r="N16" s="103">
        <f t="shared" si="4"/>
        <v>0</v>
      </c>
      <c r="O16" s="103">
        <f t="shared" si="4"/>
        <v>1</v>
      </c>
      <c r="P16" s="103">
        <f t="shared" si="4"/>
        <v>1</v>
      </c>
      <c r="Q16" s="103">
        <f t="shared" si="4"/>
        <v>0</v>
      </c>
      <c r="R16" s="103">
        <f t="shared" si="4"/>
        <v>0</v>
      </c>
      <c r="S16" s="103">
        <f t="shared" si="4"/>
        <v>0</v>
      </c>
      <c r="T16" s="103">
        <f t="shared" si="4"/>
        <v>0</v>
      </c>
      <c r="U16" s="103">
        <f t="shared" si="4"/>
        <v>1</v>
      </c>
      <c r="V16" s="103">
        <f t="shared" si="4"/>
        <v>0</v>
      </c>
      <c r="W16" s="103">
        <f t="shared" si="4"/>
        <v>0</v>
      </c>
      <c r="X16" s="103">
        <f t="shared" si="4"/>
        <v>0</v>
      </c>
    </row>
    <row r="17" spans="2:28" ht="25.5" thickTop="1" thickBot="1">
      <c r="B17" s="117" t="s">
        <v>331</v>
      </c>
      <c r="C17" s="103">
        <f>C34+C46+C59+C70+C82+C96+C108+C121+C132+C143+C155+C165+C178</f>
        <v>2658</v>
      </c>
      <c r="D17" s="103">
        <f t="shared" ref="D17:X20" si="5">D34+D46+D59+D70+D82+D96+D108+D121+D132+D143+D155+D165+D178</f>
        <v>2335</v>
      </c>
      <c r="E17" s="103">
        <f t="shared" si="5"/>
        <v>2264</v>
      </c>
      <c r="F17" s="103">
        <f t="shared" si="5"/>
        <v>2071</v>
      </c>
      <c r="G17" s="103">
        <f t="shared" si="5"/>
        <v>2003</v>
      </c>
      <c r="H17" s="103">
        <f t="shared" si="5"/>
        <v>1800</v>
      </c>
      <c r="I17" s="103">
        <f t="shared" si="5"/>
        <v>1591</v>
      </c>
      <c r="J17" s="103">
        <f t="shared" si="5"/>
        <v>1290</v>
      </c>
      <c r="K17" s="103">
        <f t="shared" si="5"/>
        <v>1124</v>
      </c>
      <c r="L17" s="103">
        <f t="shared" si="5"/>
        <v>853</v>
      </c>
      <c r="M17" s="103">
        <f t="shared" si="5"/>
        <v>468</v>
      </c>
      <c r="N17" s="103">
        <f t="shared" si="5"/>
        <v>290</v>
      </c>
      <c r="O17" s="103">
        <f t="shared" si="5"/>
        <v>199</v>
      </c>
      <c r="P17" s="103">
        <f t="shared" si="5"/>
        <v>139</v>
      </c>
      <c r="Q17" s="103">
        <f t="shared" si="5"/>
        <v>71</v>
      </c>
      <c r="R17" s="103">
        <f t="shared" si="5"/>
        <v>18</v>
      </c>
      <c r="S17" s="103">
        <f t="shared" si="5"/>
        <v>7</v>
      </c>
      <c r="T17" s="103">
        <f t="shared" si="5"/>
        <v>9</v>
      </c>
      <c r="U17" s="103">
        <f t="shared" si="5"/>
        <v>3</v>
      </c>
      <c r="V17" s="103">
        <f t="shared" si="5"/>
        <v>0</v>
      </c>
      <c r="W17" s="103">
        <f t="shared" si="5"/>
        <v>1</v>
      </c>
      <c r="X17" s="103">
        <f t="shared" si="5"/>
        <v>0</v>
      </c>
    </row>
    <row r="18" spans="2:28" ht="16.5" thickTop="1" thickBot="1">
      <c r="B18" s="117" t="s">
        <v>332</v>
      </c>
      <c r="C18" s="103">
        <f t="shared" ref="C18:R20" si="6">C35+C47+C60+C71+C83+C97+C109+C122+C133+C144+C156+C166+C179</f>
        <v>2653</v>
      </c>
      <c r="D18" s="103">
        <f t="shared" si="6"/>
        <v>2426</v>
      </c>
      <c r="E18" s="103">
        <f t="shared" si="6"/>
        <v>2579</v>
      </c>
      <c r="F18" s="103">
        <f t="shared" si="6"/>
        <v>2128</v>
      </c>
      <c r="G18" s="103">
        <f t="shared" si="6"/>
        <v>2040</v>
      </c>
      <c r="H18" s="103">
        <f t="shared" si="6"/>
        <v>1908</v>
      </c>
      <c r="I18" s="103">
        <f t="shared" si="6"/>
        <v>2017</v>
      </c>
      <c r="J18" s="103">
        <f t="shared" si="6"/>
        <v>1704</v>
      </c>
      <c r="K18" s="103">
        <f t="shared" si="6"/>
        <v>1499</v>
      </c>
      <c r="L18" s="103">
        <f t="shared" si="6"/>
        <v>1274</v>
      </c>
      <c r="M18" s="103">
        <f t="shared" si="6"/>
        <v>1235</v>
      </c>
      <c r="N18" s="103">
        <f t="shared" si="6"/>
        <v>1188</v>
      </c>
      <c r="O18" s="103">
        <f t="shared" si="6"/>
        <v>1321</v>
      </c>
      <c r="P18" s="103">
        <f t="shared" si="6"/>
        <v>1516</v>
      </c>
      <c r="Q18" s="103">
        <f t="shared" si="6"/>
        <v>1859</v>
      </c>
      <c r="R18" s="103">
        <f t="shared" si="6"/>
        <v>1877</v>
      </c>
      <c r="S18" s="103">
        <f t="shared" si="5"/>
        <v>1636</v>
      </c>
      <c r="T18" s="103">
        <f t="shared" si="5"/>
        <v>1885</v>
      </c>
      <c r="U18" s="103">
        <f t="shared" si="5"/>
        <v>2225</v>
      </c>
      <c r="V18" s="103">
        <f t="shared" si="5"/>
        <v>2003</v>
      </c>
      <c r="W18" s="103">
        <f t="shared" si="5"/>
        <v>1950</v>
      </c>
      <c r="X18" s="103">
        <f t="shared" si="5"/>
        <v>445</v>
      </c>
    </row>
    <row r="19" spans="2:28" ht="25.5" thickTop="1" thickBot="1">
      <c r="B19" s="117" t="s">
        <v>336</v>
      </c>
      <c r="C19" s="103">
        <f>C36+C48+C61+C72+C84+C98+C110+C123+C134+C145+C157+C167+C180</f>
        <v>1100</v>
      </c>
      <c r="D19" s="103">
        <f t="shared" si="6"/>
        <v>957</v>
      </c>
      <c r="E19" s="103">
        <f t="shared" si="6"/>
        <v>881</v>
      </c>
      <c r="F19" s="103">
        <f t="shared" si="6"/>
        <v>807</v>
      </c>
      <c r="G19" s="103">
        <f t="shared" si="6"/>
        <v>666</v>
      </c>
      <c r="H19" s="103">
        <f t="shared" si="6"/>
        <v>641</v>
      </c>
      <c r="I19" s="103">
        <f t="shared" si="6"/>
        <v>564</v>
      </c>
      <c r="J19" s="103">
        <f t="shared" si="6"/>
        <v>480</v>
      </c>
      <c r="K19" s="103">
        <f t="shared" si="6"/>
        <v>370</v>
      </c>
      <c r="L19" s="103">
        <f t="shared" si="6"/>
        <v>256</v>
      </c>
      <c r="M19" s="103">
        <f t="shared" si="6"/>
        <v>128</v>
      </c>
      <c r="N19" s="103">
        <f t="shared" si="6"/>
        <v>102</v>
      </c>
      <c r="O19" s="103">
        <f t="shared" si="6"/>
        <v>65</v>
      </c>
      <c r="P19" s="103">
        <f t="shared" si="6"/>
        <v>64</v>
      </c>
      <c r="Q19" s="103">
        <f t="shared" si="6"/>
        <v>50</v>
      </c>
      <c r="R19" s="103">
        <f t="shared" si="6"/>
        <v>18</v>
      </c>
      <c r="S19" s="103">
        <f t="shared" si="5"/>
        <v>5</v>
      </c>
      <c r="T19" s="103">
        <f t="shared" si="5"/>
        <v>3</v>
      </c>
      <c r="U19" s="103">
        <f t="shared" si="5"/>
        <v>0</v>
      </c>
      <c r="V19" s="103">
        <f t="shared" si="5"/>
        <v>0</v>
      </c>
      <c r="W19" s="103">
        <f t="shared" si="5"/>
        <v>1</v>
      </c>
      <c r="X19" s="103">
        <f t="shared" si="5"/>
        <v>0</v>
      </c>
    </row>
    <row r="20" spans="2:28" ht="16.5" thickTop="1" thickBot="1">
      <c r="B20" s="117" t="s">
        <v>330</v>
      </c>
      <c r="C20" s="103">
        <f t="shared" si="6"/>
        <v>3919</v>
      </c>
      <c r="D20" s="103">
        <f t="shared" si="6"/>
        <v>3712</v>
      </c>
      <c r="E20" s="103">
        <f t="shared" si="6"/>
        <v>3668</v>
      </c>
      <c r="F20" s="103">
        <f t="shared" si="6"/>
        <v>3168</v>
      </c>
      <c r="G20" s="103">
        <f t="shared" si="6"/>
        <v>2928</v>
      </c>
      <c r="H20" s="103">
        <f t="shared" si="6"/>
        <v>2767</v>
      </c>
      <c r="I20" s="103">
        <f t="shared" si="6"/>
        <v>2784</v>
      </c>
      <c r="J20" s="103">
        <f t="shared" si="6"/>
        <v>2343</v>
      </c>
      <c r="K20" s="103">
        <f t="shared" si="6"/>
        <v>1979</v>
      </c>
      <c r="L20" s="103">
        <f t="shared" si="6"/>
        <v>1594</v>
      </c>
      <c r="M20" s="103">
        <f t="shared" si="6"/>
        <v>1100</v>
      </c>
      <c r="N20" s="103">
        <f t="shared" si="6"/>
        <v>806</v>
      </c>
      <c r="O20" s="103">
        <f t="shared" si="6"/>
        <v>492</v>
      </c>
      <c r="P20" s="103">
        <f t="shared" si="6"/>
        <v>405</v>
      </c>
      <c r="Q20" s="103">
        <f t="shared" si="6"/>
        <v>314</v>
      </c>
      <c r="R20" s="103">
        <f t="shared" si="6"/>
        <v>203</v>
      </c>
      <c r="S20" s="103">
        <f t="shared" si="5"/>
        <v>85</v>
      </c>
      <c r="T20" s="103">
        <f t="shared" si="5"/>
        <v>39</v>
      </c>
      <c r="U20" s="103">
        <f t="shared" si="5"/>
        <v>23</v>
      </c>
      <c r="V20" s="103">
        <f t="shared" si="5"/>
        <v>4</v>
      </c>
      <c r="W20" s="103">
        <f t="shared" si="5"/>
        <v>4</v>
      </c>
      <c r="X20" s="103">
        <f t="shared" si="5"/>
        <v>1</v>
      </c>
    </row>
    <row r="21" spans="2:28" ht="25.5" thickTop="1" thickBot="1">
      <c r="B21" s="117" t="s">
        <v>335</v>
      </c>
      <c r="C21" s="103">
        <f>C38+C86+C112+C125+C182</f>
        <v>257</v>
      </c>
      <c r="D21" s="103">
        <f t="shared" ref="D21:X21" si="7">D38+D86+D112+D125+D182</f>
        <v>162</v>
      </c>
      <c r="E21" s="103">
        <f t="shared" si="7"/>
        <v>177</v>
      </c>
      <c r="F21" s="103">
        <f t="shared" si="7"/>
        <v>151</v>
      </c>
      <c r="G21" s="103">
        <f t="shared" si="7"/>
        <v>113</v>
      </c>
      <c r="H21" s="103">
        <f t="shared" si="7"/>
        <v>127</v>
      </c>
      <c r="I21" s="103">
        <f t="shared" si="7"/>
        <v>56</v>
      </c>
      <c r="J21" s="103">
        <f t="shared" si="7"/>
        <v>16</v>
      </c>
      <c r="K21" s="103">
        <f t="shared" si="7"/>
        <v>1</v>
      </c>
      <c r="L21" s="103">
        <f t="shared" si="7"/>
        <v>0</v>
      </c>
      <c r="M21" s="103">
        <f t="shared" si="7"/>
        <v>0</v>
      </c>
      <c r="N21" s="103">
        <f t="shared" si="7"/>
        <v>0</v>
      </c>
      <c r="O21" s="103">
        <f t="shared" si="7"/>
        <v>8</v>
      </c>
      <c r="P21" s="103">
        <f t="shared" si="7"/>
        <v>3</v>
      </c>
      <c r="Q21" s="103">
        <f t="shared" si="7"/>
        <v>1</v>
      </c>
      <c r="R21" s="103">
        <f t="shared" si="7"/>
        <v>1</v>
      </c>
      <c r="S21" s="103">
        <f t="shared" si="7"/>
        <v>1</v>
      </c>
      <c r="T21" s="103">
        <f t="shared" si="7"/>
        <v>1</v>
      </c>
      <c r="U21" s="103">
        <f t="shared" si="7"/>
        <v>1</v>
      </c>
      <c r="V21" s="103">
        <f t="shared" si="7"/>
        <v>1</v>
      </c>
      <c r="W21" s="103">
        <f t="shared" si="7"/>
        <v>0</v>
      </c>
      <c r="X21" s="103">
        <f t="shared" si="7"/>
        <v>0</v>
      </c>
    </row>
    <row r="22" spans="2:28" s="57" customFormat="1" ht="16.5" thickTop="1" thickBot="1">
      <c r="B22" s="67" t="s">
        <v>79</v>
      </c>
      <c r="C22" s="67">
        <f>SUM(C12:C21)</f>
        <v>19823</v>
      </c>
      <c r="D22" s="67">
        <f t="shared" ref="D22:W22" si="8">SUM(D12:D21)</f>
        <v>17511</v>
      </c>
      <c r="E22" s="67">
        <f t="shared" si="8"/>
        <v>17232</v>
      </c>
      <c r="F22" s="67">
        <f t="shared" si="8"/>
        <v>15362</v>
      </c>
      <c r="G22" s="67">
        <f t="shared" si="8"/>
        <v>14325</v>
      </c>
      <c r="H22" s="67">
        <f t="shared" si="8"/>
        <v>13534</v>
      </c>
      <c r="I22" s="67">
        <f t="shared" si="8"/>
        <v>13284</v>
      </c>
      <c r="J22" s="67">
        <f t="shared" si="8"/>
        <v>11876</v>
      </c>
      <c r="K22" s="67">
        <f t="shared" si="8"/>
        <v>10592</v>
      </c>
      <c r="L22" s="67">
        <f t="shared" si="8"/>
        <v>8683</v>
      </c>
      <c r="M22" s="67">
        <f t="shared" si="8"/>
        <v>5648</v>
      </c>
      <c r="N22" s="67">
        <f t="shared" si="8"/>
        <v>4436</v>
      </c>
      <c r="O22" s="67">
        <f t="shared" si="8"/>
        <v>3935</v>
      </c>
      <c r="P22" s="67">
        <f t="shared" si="8"/>
        <v>3982</v>
      </c>
      <c r="Q22" s="67">
        <f t="shared" si="8"/>
        <v>4128</v>
      </c>
      <c r="R22" s="67">
        <f t="shared" si="8"/>
        <v>3952</v>
      </c>
      <c r="S22" s="67">
        <f t="shared" si="8"/>
        <v>3748</v>
      </c>
      <c r="T22" s="67">
        <f t="shared" si="8"/>
        <v>3896</v>
      </c>
      <c r="U22" s="67">
        <f t="shared" si="8"/>
        <v>4170</v>
      </c>
      <c r="V22" s="67">
        <f t="shared" si="8"/>
        <v>3811</v>
      </c>
      <c r="W22" s="67">
        <f t="shared" si="8"/>
        <v>3785</v>
      </c>
      <c r="X22" s="67">
        <f>SUM(X12:X21)</f>
        <v>895</v>
      </c>
      <c r="AB22" s="60"/>
    </row>
    <row r="23" spans="2:28" ht="15.75" thickTop="1">
      <c r="B23" s="111" t="s">
        <v>326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</row>
    <row r="24" spans="2:28">
      <c r="B24" s="112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</row>
    <row r="25" spans="2:28">
      <c r="B25" s="11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</row>
    <row r="26" spans="2:28">
      <c r="B26" s="112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</row>
    <row r="27" spans="2:28" ht="15.75" thickBot="1">
      <c r="B27" s="112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</row>
    <row r="28" spans="2:28" ht="16.5" thickTop="1" thickBot="1">
      <c r="B28" s="115" t="s">
        <v>20</v>
      </c>
      <c r="C28" s="76" t="s">
        <v>0</v>
      </c>
      <c r="D28" s="76" t="s">
        <v>1</v>
      </c>
      <c r="E28" s="76" t="s">
        <v>2</v>
      </c>
      <c r="F28" s="76" t="s">
        <v>3</v>
      </c>
      <c r="G28" s="76" t="s">
        <v>4</v>
      </c>
      <c r="H28" s="76" t="s">
        <v>5</v>
      </c>
      <c r="I28" s="76" t="s">
        <v>6</v>
      </c>
      <c r="J28" s="76" t="s">
        <v>7</v>
      </c>
      <c r="K28" s="76" t="s">
        <v>8</v>
      </c>
      <c r="L28" s="76" t="s">
        <v>185</v>
      </c>
      <c r="M28" s="76" t="s">
        <v>10</v>
      </c>
      <c r="N28" s="76" t="s">
        <v>11</v>
      </c>
      <c r="O28" s="76" t="s">
        <v>196</v>
      </c>
      <c r="P28" s="76" t="s">
        <v>197</v>
      </c>
      <c r="Q28" s="76" t="s">
        <v>198</v>
      </c>
      <c r="R28" s="76" t="s">
        <v>238</v>
      </c>
      <c r="S28" s="76" t="s">
        <v>237</v>
      </c>
      <c r="T28" s="76" t="s">
        <v>288</v>
      </c>
      <c r="U28" s="107" t="s">
        <v>307</v>
      </c>
      <c r="V28" s="107" t="s">
        <v>308</v>
      </c>
      <c r="W28" s="107" t="s">
        <v>309</v>
      </c>
      <c r="X28" s="107" t="s">
        <v>310</v>
      </c>
    </row>
    <row r="29" spans="2:28" ht="16.5" thickTop="1" thickBot="1">
      <c r="B29" s="117" t="s">
        <v>327</v>
      </c>
      <c r="C29" s="103">
        <v>646</v>
      </c>
      <c r="D29" s="103">
        <v>569</v>
      </c>
      <c r="E29" s="103">
        <v>522</v>
      </c>
      <c r="F29" s="103">
        <v>529</v>
      </c>
      <c r="G29" s="103">
        <v>511</v>
      </c>
      <c r="H29" s="103">
        <v>490</v>
      </c>
      <c r="I29" s="103">
        <v>476</v>
      </c>
      <c r="J29" s="103">
        <v>473</v>
      </c>
      <c r="K29" s="103">
        <v>420</v>
      </c>
      <c r="L29" s="103">
        <v>374</v>
      </c>
      <c r="M29" s="103">
        <v>226</v>
      </c>
      <c r="N29" s="103">
        <v>151</v>
      </c>
      <c r="O29" s="103">
        <v>180</v>
      </c>
      <c r="P29" s="103">
        <v>223</v>
      </c>
      <c r="Q29" s="103">
        <v>261</v>
      </c>
      <c r="R29" s="103">
        <v>321</v>
      </c>
      <c r="S29" s="103">
        <v>344</v>
      </c>
      <c r="T29" s="103">
        <v>402</v>
      </c>
      <c r="U29" s="103">
        <v>385</v>
      </c>
      <c r="V29" s="103">
        <v>358</v>
      </c>
      <c r="W29" s="103">
        <v>353</v>
      </c>
      <c r="X29" s="103">
        <v>93</v>
      </c>
      <c r="AB29" s="60"/>
    </row>
    <row r="30" spans="2:28" ht="16.5" thickTop="1" thickBot="1">
      <c r="B30" s="117" t="s">
        <v>333</v>
      </c>
      <c r="C30" s="103">
        <v>220</v>
      </c>
      <c r="D30" s="103">
        <v>131</v>
      </c>
      <c r="E30" s="103">
        <v>122</v>
      </c>
      <c r="F30" s="103">
        <v>109</v>
      </c>
      <c r="G30" s="103">
        <v>94</v>
      </c>
      <c r="H30" s="103">
        <v>89</v>
      </c>
      <c r="I30" s="103">
        <v>85</v>
      </c>
      <c r="J30" s="103">
        <v>84</v>
      </c>
      <c r="K30" s="103">
        <v>78</v>
      </c>
      <c r="L30" s="103">
        <v>74</v>
      </c>
      <c r="M30" s="103">
        <v>10</v>
      </c>
      <c r="N30" s="103">
        <v>7</v>
      </c>
      <c r="O30" s="103">
        <v>1</v>
      </c>
      <c r="P30" s="103">
        <v>1</v>
      </c>
      <c r="Q30" s="103">
        <v>1</v>
      </c>
      <c r="R30" s="103">
        <v>1</v>
      </c>
      <c r="S30" s="138">
        <v>0</v>
      </c>
      <c r="T30" s="138">
        <v>0</v>
      </c>
      <c r="U30" s="138">
        <v>0</v>
      </c>
      <c r="V30" s="138">
        <v>0</v>
      </c>
      <c r="W30" s="138">
        <v>0</v>
      </c>
      <c r="X30" s="138">
        <v>0</v>
      </c>
    </row>
    <row r="31" spans="2:28" ht="16.5" thickTop="1" thickBot="1">
      <c r="B31" s="117" t="s">
        <v>334</v>
      </c>
      <c r="C31" s="103">
        <v>1027</v>
      </c>
      <c r="D31" s="103">
        <v>895</v>
      </c>
      <c r="E31" s="103">
        <v>830</v>
      </c>
      <c r="F31" s="103">
        <v>801</v>
      </c>
      <c r="G31" s="103">
        <v>770</v>
      </c>
      <c r="H31" s="103">
        <v>752</v>
      </c>
      <c r="I31" s="103">
        <v>725</v>
      </c>
      <c r="J31" s="103">
        <v>715</v>
      </c>
      <c r="K31" s="103">
        <v>680</v>
      </c>
      <c r="L31" s="103">
        <v>574</v>
      </c>
      <c r="M31" s="103">
        <v>317</v>
      </c>
      <c r="N31" s="103">
        <v>232</v>
      </c>
      <c r="O31" s="103">
        <v>269</v>
      </c>
      <c r="P31" s="103">
        <v>250</v>
      </c>
      <c r="Q31" s="103">
        <v>268</v>
      </c>
      <c r="R31" s="103">
        <v>274</v>
      </c>
      <c r="S31" s="103">
        <v>286</v>
      </c>
      <c r="T31" s="103">
        <v>350</v>
      </c>
      <c r="U31" s="103">
        <v>322</v>
      </c>
      <c r="V31" s="103">
        <v>329</v>
      </c>
      <c r="W31" s="103">
        <v>318</v>
      </c>
      <c r="X31" s="103">
        <v>84</v>
      </c>
    </row>
    <row r="32" spans="2:28" ht="16.5" thickTop="1" thickBot="1">
      <c r="B32" s="117" t="s">
        <v>328</v>
      </c>
      <c r="C32" s="103">
        <v>125</v>
      </c>
      <c r="D32" s="103">
        <v>84</v>
      </c>
      <c r="E32" s="103">
        <v>73</v>
      </c>
      <c r="F32" s="103">
        <v>78</v>
      </c>
      <c r="G32" s="103">
        <v>71</v>
      </c>
      <c r="H32" s="103">
        <v>64</v>
      </c>
      <c r="I32" s="103">
        <v>61</v>
      </c>
      <c r="J32" s="103">
        <v>55</v>
      </c>
      <c r="K32" s="103">
        <v>52</v>
      </c>
      <c r="L32" s="103">
        <v>37</v>
      </c>
      <c r="M32" s="103">
        <v>23</v>
      </c>
      <c r="N32" s="103">
        <v>11</v>
      </c>
      <c r="O32" s="103">
        <v>8</v>
      </c>
      <c r="P32" s="103">
        <v>4</v>
      </c>
      <c r="Q32" s="103">
        <v>1</v>
      </c>
      <c r="R32" s="138">
        <v>0</v>
      </c>
      <c r="S32" s="138">
        <v>0</v>
      </c>
      <c r="T32" s="103">
        <v>43</v>
      </c>
      <c r="U32" s="103">
        <v>38</v>
      </c>
      <c r="V32" s="103">
        <v>36</v>
      </c>
      <c r="W32" s="103">
        <v>47</v>
      </c>
      <c r="X32" s="103">
        <v>9</v>
      </c>
    </row>
    <row r="33" spans="2:28" ht="16.5" thickTop="1" thickBot="1">
      <c r="B33" s="117" t="s">
        <v>329</v>
      </c>
      <c r="C33" s="103">
        <v>61</v>
      </c>
      <c r="D33" s="103">
        <v>42</v>
      </c>
      <c r="E33" s="103">
        <v>32</v>
      </c>
      <c r="F33" s="103">
        <v>26</v>
      </c>
      <c r="G33" s="103">
        <v>26</v>
      </c>
      <c r="H33" s="103">
        <v>24</v>
      </c>
      <c r="I33" s="103">
        <v>23</v>
      </c>
      <c r="J33" s="103">
        <v>24</v>
      </c>
      <c r="K33" s="103">
        <v>20</v>
      </c>
      <c r="L33" s="103">
        <v>19</v>
      </c>
      <c r="M33" s="103">
        <v>1</v>
      </c>
      <c r="N33" s="138">
        <v>0</v>
      </c>
      <c r="O33" s="103">
        <v>1</v>
      </c>
      <c r="P33" s="138">
        <v>0</v>
      </c>
      <c r="Q33" s="138">
        <v>0</v>
      </c>
      <c r="R33" s="138">
        <v>0</v>
      </c>
      <c r="S33" s="138">
        <v>0</v>
      </c>
      <c r="T33" s="138">
        <v>0</v>
      </c>
      <c r="U33" s="138">
        <v>0</v>
      </c>
      <c r="V33" s="138">
        <v>0</v>
      </c>
      <c r="W33" s="138">
        <v>0</v>
      </c>
      <c r="X33" s="138">
        <v>0</v>
      </c>
      <c r="AB33" s="60"/>
    </row>
    <row r="34" spans="2:28" ht="25.5" thickTop="1" thickBot="1">
      <c r="B34" s="117" t="s">
        <v>331</v>
      </c>
      <c r="C34" s="103">
        <v>272</v>
      </c>
      <c r="D34" s="103">
        <v>231</v>
      </c>
      <c r="E34" s="103">
        <v>195</v>
      </c>
      <c r="F34" s="103">
        <v>184</v>
      </c>
      <c r="G34" s="103">
        <v>202</v>
      </c>
      <c r="H34" s="103">
        <v>204</v>
      </c>
      <c r="I34" s="103">
        <v>184</v>
      </c>
      <c r="J34" s="103">
        <v>172</v>
      </c>
      <c r="K34" s="103">
        <v>152</v>
      </c>
      <c r="L34" s="103">
        <v>120</v>
      </c>
      <c r="M34" s="103">
        <v>47</v>
      </c>
      <c r="N34" s="103">
        <v>19</v>
      </c>
      <c r="O34" s="103">
        <v>14</v>
      </c>
      <c r="P34" s="103">
        <v>13</v>
      </c>
      <c r="Q34" s="103">
        <v>12</v>
      </c>
      <c r="R34" s="138">
        <v>0</v>
      </c>
      <c r="S34" s="103">
        <v>1</v>
      </c>
      <c r="T34" s="138">
        <v>0</v>
      </c>
      <c r="U34" s="138">
        <v>0</v>
      </c>
      <c r="V34" s="138">
        <v>0</v>
      </c>
      <c r="W34" s="138">
        <v>0</v>
      </c>
      <c r="X34" s="138">
        <v>0</v>
      </c>
    </row>
    <row r="35" spans="2:28" ht="16.5" thickTop="1" thickBot="1">
      <c r="B35" s="117" t="s">
        <v>332</v>
      </c>
      <c r="C35" s="103">
        <v>242</v>
      </c>
      <c r="D35" s="103">
        <v>255</v>
      </c>
      <c r="E35" s="103">
        <v>374</v>
      </c>
      <c r="F35" s="103">
        <v>230</v>
      </c>
      <c r="G35" s="103">
        <v>296</v>
      </c>
      <c r="H35" s="103">
        <v>259</v>
      </c>
      <c r="I35" s="103">
        <v>273</v>
      </c>
      <c r="J35" s="103">
        <v>217</v>
      </c>
      <c r="K35" s="103">
        <v>178</v>
      </c>
      <c r="L35" s="103">
        <v>131</v>
      </c>
      <c r="M35" s="103">
        <v>156</v>
      </c>
      <c r="N35" s="103">
        <v>169</v>
      </c>
      <c r="O35" s="103">
        <v>195</v>
      </c>
      <c r="P35" s="103">
        <v>273</v>
      </c>
      <c r="Q35" s="103">
        <v>414</v>
      </c>
      <c r="R35" s="103">
        <v>433</v>
      </c>
      <c r="S35" s="103">
        <v>397</v>
      </c>
      <c r="T35" s="103">
        <v>455</v>
      </c>
      <c r="U35" s="103">
        <v>462</v>
      </c>
      <c r="V35" s="103">
        <v>423</v>
      </c>
      <c r="W35" s="103">
        <v>427</v>
      </c>
      <c r="X35" s="103">
        <v>115</v>
      </c>
    </row>
    <row r="36" spans="2:28" ht="25.5" thickTop="1" thickBot="1">
      <c r="B36" s="117" t="s">
        <v>336</v>
      </c>
      <c r="C36" s="103">
        <v>75</v>
      </c>
      <c r="D36" s="103">
        <v>63</v>
      </c>
      <c r="E36" s="103">
        <v>53</v>
      </c>
      <c r="F36" s="103">
        <v>49</v>
      </c>
      <c r="G36" s="103">
        <v>50</v>
      </c>
      <c r="H36" s="103">
        <v>48</v>
      </c>
      <c r="I36" s="103">
        <v>46</v>
      </c>
      <c r="J36" s="103">
        <v>42</v>
      </c>
      <c r="K36" s="103">
        <v>37</v>
      </c>
      <c r="L36" s="103">
        <v>31</v>
      </c>
      <c r="M36" s="103">
        <v>6</v>
      </c>
      <c r="N36" s="103">
        <v>6</v>
      </c>
      <c r="O36" s="103">
        <v>5</v>
      </c>
      <c r="P36" s="103">
        <v>6</v>
      </c>
      <c r="Q36" s="103">
        <v>4</v>
      </c>
      <c r="R36" s="103">
        <v>1</v>
      </c>
      <c r="S36" s="138">
        <v>0</v>
      </c>
      <c r="T36" s="138">
        <v>0</v>
      </c>
      <c r="U36" s="138">
        <v>0</v>
      </c>
      <c r="V36" s="138">
        <v>0</v>
      </c>
      <c r="W36" s="138">
        <v>0</v>
      </c>
      <c r="X36" s="138">
        <v>0</v>
      </c>
    </row>
    <row r="37" spans="2:28" ht="16.5" thickTop="1" thickBot="1">
      <c r="B37" s="117" t="s">
        <v>330</v>
      </c>
      <c r="C37" s="103">
        <v>385</v>
      </c>
      <c r="D37" s="103">
        <v>361</v>
      </c>
      <c r="E37" s="103">
        <v>316</v>
      </c>
      <c r="F37" s="103">
        <v>318</v>
      </c>
      <c r="G37" s="103">
        <v>320</v>
      </c>
      <c r="H37" s="103">
        <v>323</v>
      </c>
      <c r="I37" s="103">
        <v>352</v>
      </c>
      <c r="J37" s="103">
        <v>314</v>
      </c>
      <c r="K37" s="103">
        <v>263</v>
      </c>
      <c r="L37" s="103">
        <v>235</v>
      </c>
      <c r="M37" s="103">
        <v>143</v>
      </c>
      <c r="N37" s="103">
        <v>101</v>
      </c>
      <c r="O37" s="103">
        <v>75</v>
      </c>
      <c r="P37" s="103">
        <v>47</v>
      </c>
      <c r="Q37" s="103">
        <v>41</v>
      </c>
      <c r="R37" s="103">
        <v>33</v>
      </c>
      <c r="S37" s="103">
        <v>6</v>
      </c>
      <c r="T37" s="103">
        <v>7</v>
      </c>
      <c r="U37" s="103">
        <v>4</v>
      </c>
      <c r="V37" s="103">
        <v>1</v>
      </c>
      <c r="W37" s="138">
        <v>0</v>
      </c>
      <c r="X37" s="103">
        <v>1</v>
      </c>
    </row>
    <row r="38" spans="2:28" ht="25.5" thickTop="1" thickBot="1">
      <c r="B38" s="117" t="s">
        <v>335</v>
      </c>
      <c r="C38" s="103">
        <v>57</v>
      </c>
      <c r="D38" s="103">
        <v>33</v>
      </c>
      <c r="E38" s="103">
        <v>42</v>
      </c>
      <c r="F38" s="103">
        <v>36</v>
      </c>
      <c r="G38" s="103">
        <v>32</v>
      </c>
      <c r="H38" s="103">
        <v>28</v>
      </c>
      <c r="I38" s="103">
        <v>26</v>
      </c>
      <c r="J38" s="103">
        <v>8</v>
      </c>
      <c r="K38" s="103">
        <v>1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8">
        <v>0</v>
      </c>
      <c r="R38" s="138">
        <v>0</v>
      </c>
      <c r="S38" s="138">
        <v>0</v>
      </c>
      <c r="T38" s="138">
        <v>0</v>
      </c>
      <c r="U38" s="138">
        <v>0</v>
      </c>
      <c r="V38" s="138">
        <v>0</v>
      </c>
      <c r="W38" s="138">
        <v>0</v>
      </c>
      <c r="X38" s="138">
        <v>0</v>
      </c>
    </row>
    <row r="39" spans="2:28" s="57" customFormat="1" ht="16.5" thickTop="1" thickBot="1">
      <c r="B39" s="67" t="s">
        <v>80</v>
      </c>
      <c r="C39" s="67">
        <f>SUM(C29:C38)</f>
        <v>3110</v>
      </c>
      <c r="D39" s="67">
        <f t="shared" ref="D39:X39" si="9">SUM(D29:D38)</f>
        <v>2664</v>
      </c>
      <c r="E39" s="67">
        <f t="shared" si="9"/>
        <v>2559</v>
      </c>
      <c r="F39" s="67">
        <f t="shared" si="9"/>
        <v>2360</v>
      </c>
      <c r="G39" s="67">
        <f t="shared" si="9"/>
        <v>2372</v>
      </c>
      <c r="H39" s="67">
        <f t="shared" si="9"/>
        <v>2281</v>
      </c>
      <c r="I39" s="67">
        <f t="shared" si="9"/>
        <v>2251</v>
      </c>
      <c r="J39" s="67">
        <f t="shared" si="9"/>
        <v>2104</v>
      </c>
      <c r="K39" s="67">
        <f t="shared" si="9"/>
        <v>1881</v>
      </c>
      <c r="L39" s="67">
        <f t="shared" si="9"/>
        <v>1595</v>
      </c>
      <c r="M39" s="67">
        <f t="shared" si="9"/>
        <v>929</v>
      </c>
      <c r="N39" s="67">
        <f t="shared" si="9"/>
        <v>696</v>
      </c>
      <c r="O39" s="67">
        <f t="shared" si="9"/>
        <v>748</v>
      </c>
      <c r="P39" s="67">
        <f t="shared" si="9"/>
        <v>817</v>
      </c>
      <c r="Q39" s="67">
        <f t="shared" si="9"/>
        <v>1002</v>
      </c>
      <c r="R39" s="67">
        <f t="shared" si="9"/>
        <v>1063</v>
      </c>
      <c r="S39" s="67">
        <f t="shared" si="9"/>
        <v>1034</v>
      </c>
      <c r="T39" s="67">
        <f t="shared" si="9"/>
        <v>1257</v>
      </c>
      <c r="U39" s="67">
        <f t="shared" si="9"/>
        <v>1211</v>
      </c>
      <c r="V39" s="67">
        <f t="shared" si="9"/>
        <v>1147</v>
      </c>
      <c r="W39" s="67">
        <f t="shared" si="9"/>
        <v>1145</v>
      </c>
      <c r="X39" s="67">
        <f t="shared" si="9"/>
        <v>302</v>
      </c>
    </row>
    <row r="40" spans="2:28" ht="15.75" thickTop="1">
      <c r="B40" s="111" t="s">
        <v>326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</row>
    <row r="41" spans="2:28" ht="15.75" thickBot="1">
      <c r="B41" s="11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</row>
    <row r="42" spans="2:28" ht="16.5" thickTop="1" thickBot="1">
      <c r="B42" s="115" t="s">
        <v>21</v>
      </c>
      <c r="C42" s="76" t="s">
        <v>0</v>
      </c>
      <c r="D42" s="76" t="s">
        <v>1</v>
      </c>
      <c r="E42" s="76" t="s">
        <v>2</v>
      </c>
      <c r="F42" s="76" t="s">
        <v>3</v>
      </c>
      <c r="G42" s="76" t="s">
        <v>4</v>
      </c>
      <c r="H42" s="76" t="s">
        <v>5</v>
      </c>
      <c r="I42" s="76" t="s">
        <v>6</v>
      </c>
      <c r="J42" s="76" t="s">
        <v>7</v>
      </c>
      <c r="K42" s="76" t="s">
        <v>8</v>
      </c>
      <c r="L42" s="76" t="s">
        <v>9</v>
      </c>
      <c r="M42" s="76" t="s">
        <v>51</v>
      </c>
      <c r="N42" s="76" t="s">
        <v>184</v>
      </c>
      <c r="O42" s="76" t="s">
        <v>186</v>
      </c>
      <c r="P42" s="76" t="s">
        <v>194</v>
      </c>
      <c r="Q42" s="76" t="s">
        <v>195</v>
      </c>
      <c r="R42" s="76" t="s">
        <v>238</v>
      </c>
      <c r="S42" s="76" t="s">
        <v>237</v>
      </c>
      <c r="T42" s="76" t="s">
        <v>288</v>
      </c>
      <c r="U42" s="107" t="s">
        <v>307</v>
      </c>
      <c r="V42" s="107" t="s">
        <v>308</v>
      </c>
      <c r="W42" s="107" t="s">
        <v>309</v>
      </c>
      <c r="X42" s="107" t="s">
        <v>310</v>
      </c>
    </row>
    <row r="43" spans="2:28" ht="16.5" thickTop="1" thickBot="1">
      <c r="B43" s="117" t="s">
        <v>327</v>
      </c>
      <c r="C43" s="103">
        <v>111</v>
      </c>
      <c r="D43" s="103">
        <v>146</v>
      </c>
      <c r="E43" s="103">
        <v>163</v>
      </c>
      <c r="F43" s="103">
        <v>157</v>
      </c>
      <c r="G43" s="103">
        <v>161</v>
      </c>
      <c r="H43" s="103">
        <v>163</v>
      </c>
      <c r="I43" s="103">
        <v>192</v>
      </c>
      <c r="J43" s="103">
        <v>184</v>
      </c>
      <c r="K43" s="103">
        <v>218</v>
      </c>
      <c r="L43" s="103">
        <v>222</v>
      </c>
      <c r="M43" s="103">
        <v>200</v>
      </c>
      <c r="N43" s="103">
        <v>161</v>
      </c>
      <c r="O43" s="103">
        <v>173</v>
      </c>
      <c r="P43" s="103">
        <v>148</v>
      </c>
      <c r="Q43" s="103">
        <v>152</v>
      </c>
      <c r="R43" s="103">
        <v>119</v>
      </c>
      <c r="S43" s="103">
        <v>124</v>
      </c>
      <c r="T43" s="103">
        <v>118</v>
      </c>
      <c r="U43" s="103">
        <v>127</v>
      </c>
      <c r="V43" s="103">
        <v>100</v>
      </c>
      <c r="W43" s="103">
        <v>106</v>
      </c>
      <c r="X43" s="103">
        <v>38</v>
      </c>
    </row>
    <row r="44" spans="2:28" ht="16.5" thickTop="1" thickBot="1">
      <c r="B44" s="117" t="s">
        <v>334</v>
      </c>
      <c r="C44" s="103">
        <v>448</v>
      </c>
      <c r="D44" s="103">
        <v>503</v>
      </c>
      <c r="E44" s="103">
        <v>514</v>
      </c>
      <c r="F44" s="103">
        <v>553</v>
      </c>
      <c r="G44" s="103">
        <v>600</v>
      </c>
      <c r="H44" s="103">
        <v>601</v>
      </c>
      <c r="I44" s="103">
        <v>623</v>
      </c>
      <c r="J44" s="103">
        <v>566</v>
      </c>
      <c r="K44" s="103">
        <v>579</v>
      </c>
      <c r="L44" s="103">
        <v>564</v>
      </c>
      <c r="M44" s="103">
        <v>460</v>
      </c>
      <c r="N44" s="103">
        <v>390</v>
      </c>
      <c r="O44" s="103">
        <v>391</v>
      </c>
      <c r="P44" s="103">
        <v>354</v>
      </c>
      <c r="Q44" s="103">
        <v>321</v>
      </c>
      <c r="R44" s="103">
        <v>268</v>
      </c>
      <c r="S44" s="103">
        <v>275</v>
      </c>
      <c r="T44" s="103">
        <v>244</v>
      </c>
      <c r="U44" s="103">
        <v>246</v>
      </c>
      <c r="V44" s="103">
        <v>198</v>
      </c>
      <c r="W44" s="103">
        <v>184</v>
      </c>
      <c r="X44" s="103">
        <v>55</v>
      </c>
    </row>
    <row r="45" spans="2:28" ht="16.5" thickTop="1" thickBot="1">
      <c r="B45" s="117" t="s">
        <v>329</v>
      </c>
      <c r="C45" s="103">
        <v>38</v>
      </c>
      <c r="D45" s="103">
        <v>30</v>
      </c>
      <c r="E45" s="103">
        <v>25</v>
      </c>
      <c r="F45" s="103">
        <v>17</v>
      </c>
      <c r="G45" s="103">
        <v>14</v>
      </c>
      <c r="H45" s="103">
        <v>9</v>
      </c>
      <c r="I45" s="103">
        <v>7</v>
      </c>
      <c r="J45" s="103">
        <v>5</v>
      </c>
      <c r="K45" s="103">
        <v>7</v>
      </c>
      <c r="L45" s="138">
        <v>0</v>
      </c>
      <c r="M45" s="138">
        <v>0</v>
      </c>
      <c r="N45" s="138">
        <v>0</v>
      </c>
      <c r="O45" s="138">
        <v>0</v>
      </c>
      <c r="P45" s="138">
        <v>0</v>
      </c>
      <c r="Q45" s="138">
        <v>0</v>
      </c>
      <c r="R45" s="138">
        <v>0</v>
      </c>
      <c r="S45" s="138">
        <v>0</v>
      </c>
      <c r="T45" s="138">
        <v>0</v>
      </c>
      <c r="U45" s="103">
        <v>1</v>
      </c>
      <c r="V45" s="138">
        <v>0</v>
      </c>
      <c r="W45" s="138">
        <v>0</v>
      </c>
      <c r="X45" s="138">
        <v>0</v>
      </c>
    </row>
    <row r="46" spans="2:28" ht="25.5" thickTop="1" thickBot="1">
      <c r="B46" s="117" t="s">
        <v>331</v>
      </c>
      <c r="C46" s="103">
        <v>252</v>
      </c>
      <c r="D46" s="103">
        <v>251</v>
      </c>
      <c r="E46" s="103">
        <v>253</v>
      </c>
      <c r="F46" s="103">
        <v>279</v>
      </c>
      <c r="G46" s="103">
        <v>281</v>
      </c>
      <c r="H46" s="103">
        <v>283</v>
      </c>
      <c r="I46" s="103">
        <v>258</v>
      </c>
      <c r="J46" s="103">
        <v>217</v>
      </c>
      <c r="K46" s="103">
        <v>204</v>
      </c>
      <c r="L46" s="103">
        <v>183</v>
      </c>
      <c r="M46" s="103">
        <v>157</v>
      </c>
      <c r="N46" s="103">
        <v>122</v>
      </c>
      <c r="O46" s="103">
        <v>98</v>
      </c>
      <c r="P46" s="103">
        <v>59</v>
      </c>
      <c r="Q46" s="103">
        <v>37</v>
      </c>
      <c r="R46" s="103">
        <v>6</v>
      </c>
      <c r="S46" s="103">
        <v>3</v>
      </c>
      <c r="T46" s="103">
        <v>3</v>
      </c>
      <c r="U46" s="138">
        <v>0</v>
      </c>
      <c r="V46" s="138">
        <v>0</v>
      </c>
      <c r="W46" s="138">
        <v>0</v>
      </c>
      <c r="X46" s="138">
        <v>0</v>
      </c>
    </row>
    <row r="47" spans="2:28" ht="16.5" thickTop="1" thickBot="1">
      <c r="B47" s="117" t="s">
        <v>332</v>
      </c>
      <c r="C47" s="103">
        <v>223</v>
      </c>
      <c r="D47" s="103">
        <v>211</v>
      </c>
      <c r="E47" s="103">
        <v>222</v>
      </c>
      <c r="F47" s="103">
        <v>230</v>
      </c>
      <c r="G47" s="103">
        <v>239</v>
      </c>
      <c r="H47" s="103">
        <v>208</v>
      </c>
      <c r="I47" s="103">
        <v>260</v>
      </c>
      <c r="J47" s="103">
        <v>217</v>
      </c>
      <c r="K47" s="103">
        <v>220</v>
      </c>
      <c r="L47" s="103">
        <v>225</v>
      </c>
      <c r="M47" s="103">
        <v>286</v>
      </c>
      <c r="N47" s="103">
        <v>270</v>
      </c>
      <c r="O47" s="103">
        <v>285</v>
      </c>
      <c r="P47" s="103">
        <v>308</v>
      </c>
      <c r="Q47" s="103">
        <v>329</v>
      </c>
      <c r="R47" s="103">
        <v>318</v>
      </c>
      <c r="S47" s="103">
        <v>280</v>
      </c>
      <c r="T47" s="103">
        <v>310</v>
      </c>
      <c r="U47" s="103">
        <v>346</v>
      </c>
      <c r="V47" s="103">
        <v>305</v>
      </c>
      <c r="W47" s="103">
        <v>257</v>
      </c>
      <c r="X47" s="103">
        <v>68</v>
      </c>
    </row>
    <row r="48" spans="2:28" ht="25.5" thickTop="1" thickBot="1">
      <c r="B48" s="117" t="s">
        <v>336</v>
      </c>
      <c r="C48" s="103">
        <v>106</v>
      </c>
      <c r="D48" s="103">
        <v>83</v>
      </c>
      <c r="E48" s="103">
        <v>76</v>
      </c>
      <c r="F48" s="103">
        <v>70</v>
      </c>
      <c r="G48" s="103">
        <v>55</v>
      </c>
      <c r="H48" s="103">
        <v>58</v>
      </c>
      <c r="I48" s="103">
        <v>58</v>
      </c>
      <c r="J48" s="103">
        <v>55</v>
      </c>
      <c r="K48" s="103">
        <v>51</v>
      </c>
      <c r="L48" s="103">
        <v>39</v>
      </c>
      <c r="M48" s="103">
        <v>34</v>
      </c>
      <c r="N48" s="103">
        <v>33</v>
      </c>
      <c r="O48" s="103">
        <v>22</v>
      </c>
      <c r="P48" s="103">
        <v>15</v>
      </c>
      <c r="Q48" s="103">
        <v>12</v>
      </c>
      <c r="R48" s="103">
        <v>2</v>
      </c>
      <c r="S48" s="103">
        <v>2</v>
      </c>
      <c r="T48" s="138">
        <v>0</v>
      </c>
      <c r="U48" s="138">
        <v>0</v>
      </c>
      <c r="V48" s="138">
        <v>0</v>
      </c>
      <c r="W48" s="138">
        <v>0</v>
      </c>
      <c r="X48" s="138">
        <v>0</v>
      </c>
    </row>
    <row r="49" spans="2:28" ht="16.5" thickTop="1" thickBot="1">
      <c r="B49" s="117" t="s">
        <v>330</v>
      </c>
      <c r="C49" s="103">
        <v>596</v>
      </c>
      <c r="D49" s="103">
        <v>648</v>
      </c>
      <c r="E49" s="103">
        <v>633</v>
      </c>
      <c r="F49" s="103">
        <v>610</v>
      </c>
      <c r="G49" s="103">
        <v>612</v>
      </c>
      <c r="H49" s="103">
        <v>574</v>
      </c>
      <c r="I49" s="103">
        <v>630</v>
      </c>
      <c r="J49" s="103">
        <v>501</v>
      </c>
      <c r="K49" s="103">
        <v>427</v>
      </c>
      <c r="L49" s="103">
        <v>382</v>
      </c>
      <c r="M49" s="103">
        <v>304</v>
      </c>
      <c r="N49" s="103">
        <v>228</v>
      </c>
      <c r="O49" s="103">
        <v>162</v>
      </c>
      <c r="P49" s="103">
        <v>127</v>
      </c>
      <c r="Q49" s="103">
        <v>92</v>
      </c>
      <c r="R49" s="103">
        <v>71</v>
      </c>
      <c r="S49" s="103">
        <v>35</v>
      </c>
      <c r="T49" s="103">
        <v>12</v>
      </c>
      <c r="U49" s="103">
        <v>7</v>
      </c>
      <c r="V49" s="103">
        <v>1</v>
      </c>
      <c r="W49" s="103">
        <v>1</v>
      </c>
      <c r="X49" s="138">
        <v>0</v>
      </c>
    </row>
    <row r="50" spans="2:28" s="57" customFormat="1" ht="16.5" thickTop="1" thickBot="1">
      <c r="B50" s="67" t="s">
        <v>81</v>
      </c>
      <c r="C50" s="67">
        <f>SUM(C43:C49)</f>
        <v>1774</v>
      </c>
      <c r="D50" s="67">
        <f t="shared" ref="D50:X50" si="10">SUM(D43:D49)</f>
        <v>1872</v>
      </c>
      <c r="E50" s="67">
        <f t="shared" si="10"/>
        <v>1886</v>
      </c>
      <c r="F50" s="67">
        <f t="shared" si="10"/>
        <v>1916</v>
      </c>
      <c r="G50" s="67">
        <f t="shared" si="10"/>
        <v>1962</v>
      </c>
      <c r="H50" s="67">
        <f t="shared" si="10"/>
        <v>1896</v>
      </c>
      <c r="I50" s="67">
        <f t="shared" si="10"/>
        <v>2028</v>
      </c>
      <c r="J50" s="67">
        <f t="shared" si="10"/>
        <v>1745</v>
      </c>
      <c r="K50" s="67">
        <f t="shared" si="10"/>
        <v>1706</v>
      </c>
      <c r="L50" s="67">
        <f t="shared" si="10"/>
        <v>1615</v>
      </c>
      <c r="M50" s="67">
        <f t="shared" si="10"/>
        <v>1441</v>
      </c>
      <c r="N50" s="67">
        <f t="shared" si="10"/>
        <v>1204</v>
      </c>
      <c r="O50" s="67">
        <f t="shared" si="10"/>
        <v>1131</v>
      </c>
      <c r="P50" s="67">
        <f t="shared" si="10"/>
        <v>1011</v>
      </c>
      <c r="Q50" s="67">
        <f t="shared" si="10"/>
        <v>943</v>
      </c>
      <c r="R50" s="67">
        <f t="shared" si="10"/>
        <v>784</v>
      </c>
      <c r="S50" s="67">
        <f t="shared" si="10"/>
        <v>719</v>
      </c>
      <c r="T50" s="67">
        <f t="shared" si="10"/>
        <v>687</v>
      </c>
      <c r="U50" s="67">
        <f t="shared" si="10"/>
        <v>727</v>
      </c>
      <c r="V50" s="67">
        <f t="shared" si="10"/>
        <v>604</v>
      </c>
      <c r="W50" s="67">
        <f t="shared" si="10"/>
        <v>548</v>
      </c>
      <c r="X50" s="67">
        <f t="shared" si="10"/>
        <v>161</v>
      </c>
    </row>
    <row r="51" spans="2:28" ht="15.75" thickTop="1">
      <c r="B51" s="111" t="s">
        <v>326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</row>
    <row r="52" spans="2:28" ht="15.75" thickBot="1">
      <c r="B52" s="112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AB52" s="60"/>
    </row>
    <row r="53" spans="2:28" ht="16.5" thickTop="1" thickBot="1">
      <c r="B53" s="115" t="s">
        <v>18</v>
      </c>
      <c r="C53" s="76" t="s">
        <v>0</v>
      </c>
      <c r="D53" s="76" t="s">
        <v>1</v>
      </c>
      <c r="E53" s="76" t="s">
        <v>2</v>
      </c>
      <c r="F53" s="76" t="s">
        <v>3</v>
      </c>
      <c r="G53" s="76" t="s">
        <v>4</v>
      </c>
      <c r="H53" s="76" t="s">
        <v>5</v>
      </c>
      <c r="I53" s="76" t="s">
        <v>6</v>
      </c>
      <c r="J53" s="76" t="s">
        <v>7</v>
      </c>
      <c r="K53" s="76" t="s">
        <v>8</v>
      </c>
      <c r="L53" s="76" t="s">
        <v>9</v>
      </c>
      <c r="M53" s="76" t="s">
        <v>51</v>
      </c>
      <c r="N53" s="76" t="s">
        <v>184</v>
      </c>
      <c r="O53" s="76" t="s">
        <v>186</v>
      </c>
      <c r="P53" s="76" t="s">
        <v>194</v>
      </c>
      <c r="Q53" s="76" t="s">
        <v>195</v>
      </c>
      <c r="R53" s="76" t="s">
        <v>238</v>
      </c>
      <c r="S53" s="76" t="s">
        <v>237</v>
      </c>
      <c r="T53" s="76" t="s">
        <v>288</v>
      </c>
      <c r="U53" s="107" t="s">
        <v>307</v>
      </c>
      <c r="V53" s="107" t="s">
        <v>308</v>
      </c>
      <c r="W53" s="107" t="s">
        <v>309</v>
      </c>
      <c r="X53" s="107" t="s">
        <v>310</v>
      </c>
    </row>
    <row r="54" spans="2:28" ht="16.5" thickTop="1" thickBot="1">
      <c r="B54" s="117" t="s">
        <v>327</v>
      </c>
      <c r="C54" s="103">
        <v>341</v>
      </c>
      <c r="D54" s="103">
        <v>352</v>
      </c>
      <c r="E54" s="103">
        <v>354</v>
      </c>
      <c r="F54" s="103">
        <v>314</v>
      </c>
      <c r="G54" s="103">
        <v>302</v>
      </c>
      <c r="H54" s="103">
        <v>315</v>
      </c>
      <c r="I54" s="103">
        <v>313</v>
      </c>
      <c r="J54" s="103">
        <v>300</v>
      </c>
      <c r="K54" s="103">
        <v>270</v>
      </c>
      <c r="L54" s="103">
        <v>190</v>
      </c>
      <c r="M54" s="103">
        <v>111</v>
      </c>
      <c r="N54" s="103">
        <v>79</v>
      </c>
      <c r="O54" s="103">
        <v>51</v>
      </c>
      <c r="P54" s="103">
        <v>40</v>
      </c>
      <c r="Q54" s="103">
        <v>12</v>
      </c>
      <c r="R54" s="103">
        <v>10</v>
      </c>
      <c r="S54" s="103">
        <v>5</v>
      </c>
      <c r="T54" s="103">
        <v>1</v>
      </c>
      <c r="U54" s="138">
        <v>0</v>
      </c>
      <c r="V54" s="103">
        <v>1</v>
      </c>
      <c r="W54" s="103">
        <v>1</v>
      </c>
      <c r="X54" s="138">
        <v>0</v>
      </c>
    </row>
    <row r="55" spans="2:28" ht="16.5" thickTop="1" thickBot="1">
      <c r="B55" s="117" t="s">
        <v>333</v>
      </c>
      <c r="C55" s="103">
        <v>137</v>
      </c>
      <c r="D55" s="103">
        <v>126</v>
      </c>
      <c r="E55" s="103">
        <v>103</v>
      </c>
      <c r="F55" s="103">
        <v>99</v>
      </c>
      <c r="G55" s="103">
        <v>89</v>
      </c>
      <c r="H55" s="103">
        <v>88</v>
      </c>
      <c r="I55" s="103">
        <v>86</v>
      </c>
      <c r="J55" s="103">
        <v>84</v>
      </c>
      <c r="K55" s="103">
        <v>80</v>
      </c>
      <c r="L55" s="103">
        <v>39</v>
      </c>
      <c r="M55" s="103">
        <v>22</v>
      </c>
      <c r="N55" s="103">
        <v>7</v>
      </c>
      <c r="O55" s="138">
        <v>0</v>
      </c>
      <c r="P55" s="138">
        <v>0</v>
      </c>
      <c r="Q55" s="138">
        <v>0</v>
      </c>
      <c r="R55" s="138">
        <v>0</v>
      </c>
      <c r="S55" s="138">
        <v>0</v>
      </c>
      <c r="T55" s="138">
        <v>0</v>
      </c>
      <c r="U55" s="138">
        <v>0</v>
      </c>
      <c r="V55" s="138">
        <v>0</v>
      </c>
      <c r="W55" s="138">
        <v>0</v>
      </c>
      <c r="X55" s="138">
        <v>0</v>
      </c>
    </row>
    <row r="56" spans="2:28" ht="16.5" thickTop="1" thickBot="1">
      <c r="B56" s="117" t="s">
        <v>334</v>
      </c>
      <c r="C56" s="103">
        <v>648</v>
      </c>
      <c r="D56" s="103">
        <v>658</v>
      </c>
      <c r="E56" s="103">
        <v>699</v>
      </c>
      <c r="F56" s="103">
        <v>570</v>
      </c>
      <c r="G56" s="103">
        <v>492</v>
      </c>
      <c r="H56" s="103">
        <v>538</v>
      </c>
      <c r="I56" s="103">
        <v>551</v>
      </c>
      <c r="J56" s="103">
        <v>527</v>
      </c>
      <c r="K56" s="103">
        <v>481</v>
      </c>
      <c r="L56" s="103">
        <v>379</v>
      </c>
      <c r="M56" s="103">
        <v>225</v>
      </c>
      <c r="N56" s="103">
        <v>142</v>
      </c>
      <c r="O56" s="103">
        <v>86</v>
      </c>
      <c r="P56" s="103">
        <v>86</v>
      </c>
      <c r="Q56" s="103">
        <v>74</v>
      </c>
      <c r="R56" s="103">
        <v>49</v>
      </c>
      <c r="S56" s="103">
        <v>51</v>
      </c>
      <c r="T56" s="103">
        <v>47</v>
      </c>
      <c r="U56" s="103">
        <v>35</v>
      </c>
      <c r="V56" s="103">
        <v>27</v>
      </c>
      <c r="W56" s="103">
        <v>26</v>
      </c>
      <c r="X56" s="103">
        <v>5</v>
      </c>
    </row>
    <row r="57" spans="2:28" ht="16.5" thickTop="1" thickBot="1">
      <c r="B57" s="117" t="s">
        <v>328</v>
      </c>
      <c r="C57" s="103">
        <v>52</v>
      </c>
      <c r="D57" s="103">
        <v>42</v>
      </c>
      <c r="E57" s="103">
        <v>33</v>
      </c>
      <c r="F57" s="103">
        <v>31</v>
      </c>
      <c r="G57" s="103">
        <v>30</v>
      </c>
      <c r="H57" s="103">
        <v>30</v>
      </c>
      <c r="I57" s="103">
        <v>30</v>
      </c>
      <c r="J57" s="103">
        <v>29</v>
      </c>
      <c r="K57" s="103">
        <v>29</v>
      </c>
      <c r="L57" s="103">
        <v>4</v>
      </c>
      <c r="M57" s="138">
        <v>0</v>
      </c>
      <c r="N57" s="138">
        <v>0</v>
      </c>
      <c r="O57" s="138">
        <v>0</v>
      </c>
      <c r="P57" s="138">
        <v>0</v>
      </c>
      <c r="Q57" s="138">
        <v>0</v>
      </c>
      <c r="R57" s="138">
        <v>0</v>
      </c>
      <c r="S57" s="138">
        <v>0</v>
      </c>
      <c r="T57" s="138">
        <v>0</v>
      </c>
      <c r="U57" s="138">
        <v>0</v>
      </c>
      <c r="V57" s="138">
        <v>0</v>
      </c>
      <c r="W57" s="138">
        <v>0</v>
      </c>
      <c r="X57" s="138">
        <v>0</v>
      </c>
    </row>
    <row r="58" spans="2:28" ht="16.5" thickTop="1" thickBot="1">
      <c r="B58" s="117" t="s">
        <v>329</v>
      </c>
      <c r="C58" s="103">
        <v>12</v>
      </c>
      <c r="D58" s="103">
        <v>11</v>
      </c>
      <c r="E58" s="103">
        <v>9</v>
      </c>
      <c r="F58" s="103">
        <v>7</v>
      </c>
      <c r="G58" s="103">
        <v>7</v>
      </c>
      <c r="H58" s="103">
        <v>7</v>
      </c>
      <c r="I58" s="103">
        <v>7</v>
      </c>
      <c r="J58" s="103">
        <v>7</v>
      </c>
      <c r="K58" s="103">
        <v>6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  <c r="T58" s="138">
        <v>0</v>
      </c>
      <c r="U58" s="138">
        <v>0</v>
      </c>
      <c r="V58" s="138">
        <v>0</v>
      </c>
      <c r="W58" s="138">
        <v>0</v>
      </c>
      <c r="X58" s="138">
        <v>0</v>
      </c>
    </row>
    <row r="59" spans="2:28" ht="25.5" thickTop="1" thickBot="1">
      <c r="B59" s="117" t="s">
        <v>331</v>
      </c>
      <c r="C59" s="103">
        <v>324</v>
      </c>
      <c r="D59" s="103">
        <v>280</v>
      </c>
      <c r="E59" s="103">
        <v>300</v>
      </c>
      <c r="F59" s="103">
        <v>222</v>
      </c>
      <c r="G59" s="103">
        <v>238</v>
      </c>
      <c r="H59" s="103">
        <v>231</v>
      </c>
      <c r="I59" s="103">
        <v>222</v>
      </c>
      <c r="J59" s="103">
        <v>211</v>
      </c>
      <c r="K59" s="103">
        <v>190</v>
      </c>
      <c r="L59" s="103">
        <v>152</v>
      </c>
      <c r="M59" s="103">
        <v>63</v>
      </c>
      <c r="N59" s="103">
        <v>30</v>
      </c>
      <c r="O59" s="103">
        <v>9</v>
      </c>
      <c r="P59" s="103">
        <v>6</v>
      </c>
      <c r="Q59" s="103">
        <v>2</v>
      </c>
      <c r="R59" s="103">
        <v>1</v>
      </c>
      <c r="S59" s="138">
        <v>0</v>
      </c>
      <c r="T59" s="138">
        <v>0</v>
      </c>
      <c r="U59" s="103">
        <v>1</v>
      </c>
      <c r="V59" s="138">
        <v>0</v>
      </c>
      <c r="W59" s="138">
        <v>0</v>
      </c>
      <c r="X59" s="138">
        <v>0</v>
      </c>
      <c r="AB59" s="60"/>
    </row>
    <row r="60" spans="2:28" ht="16.5" thickTop="1" thickBot="1">
      <c r="B60" s="117" t="s">
        <v>332</v>
      </c>
      <c r="C60" s="103">
        <v>486</v>
      </c>
      <c r="D60" s="103">
        <v>469</v>
      </c>
      <c r="E60" s="103">
        <v>497</v>
      </c>
      <c r="F60" s="103">
        <v>394</v>
      </c>
      <c r="G60" s="103">
        <v>332</v>
      </c>
      <c r="H60" s="103">
        <v>396</v>
      </c>
      <c r="I60" s="103">
        <v>405</v>
      </c>
      <c r="J60" s="103">
        <v>347</v>
      </c>
      <c r="K60" s="103">
        <v>343</v>
      </c>
      <c r="L60" s="103">
        <v>305</v>
      </c>
      <c r="M60" s="103">
        <v>273</v>
      </c>
      <c r="N60" s="103">
        <v>271</v>
      </c>
      <c r="O60" s="103">
        <v>338</v>
      </c>
      <c r="P60" s="103">
        <v>345</v>
      </c>
      <c r="Q60" s="103">
        <v>427</v>
      </c>
      <c r="R60" s="103">
        <v>458</v>
      </c>
      <c r="S60" s="103">
        <v>394</v>
      </c>
      <c r="T60" s="103">
        <v>437</v>
      </c>
      <c r="U60" s="103">
        <v>542</v>
      </c>
      <c r="V60" s="103">
        <v>470</v>
      </c>
      <c r="W60" s="103">
        <v>416</v>
      </c>
      <c r="X60" s="103">
        <v>92</v>
      </c>
    </row>
    <row r="61" spans="2:28" ht="25.5" thickTop="1" thickBot="1">
      <c r="B61" s="117" t="s">
        <v>336</v>
      </c>
      <c r="C61" s="103">
        <v>75</v>
      </c>
      <c r="D61" s="103">
        <v>78</v>
      </c>
      <c r="E61" s="103">
        <v>69</v>
      </c>
      <c r="F61" s="103">
        <v>59</v>
      </c>
      <c r="G61" s="103">
        <v>42</v>
      </c>
      <c r="H61" s="103">
        <v>50</v>
      </c>
      <c r="I61" s="103">
        <v>44</v>
      </c>
      <c r="J61" s="103">
        <v>37</v>
      </c>
      <c r="K61" s="103">
        <v>33</v>
      </c>
      <c r="L61" s="103">
        <v>10</v>
      </c>
      <c r="M61" s="103">
        <v>1</v>
      </c>
      <c r="N61" s="103">
        <v>2</v>
      </c>
      <c r="O61" s="103">
        <v>3</v>
      </c>
      <c r="P61" s="103">
        <v>2</v>
      </c>
      <c r="Q61" s="103">
        <v>2</v>
      </c>
      <c r="R61" s="138">
        <v>0</v>
      </c>
      <c r="S61" s="138">
        <v>0</v>
      </c>
      <c r="T61" s="103">
        <v>1</v>
      </c>
      <c r="U61" s="138">
        <v>0</v>
      </c>
      <c r="V61" s="138">
        <v>0</v>
      </c>
      <c r="W61" s="138">
        <v>0</v>
      </c>
      <c r="X61" s="138">
        <v>0</v>
      </c>
    </row>
    <row r="62" spans="2:28" ht="16.5" thickTop="1" thickBot="1">
      <c r="B62" s="117" t="s">
        <v>330</v>
      </c>
      <c r="C62" s="103">
        <v>361</v>
      </c>
      <c r="D62" s="103">
        <v>412</v>
      </c>
      <c r="E62" s="103">
        <v>532</v>
      </c>
      <c r="F62" s="103">
        <v>431</v>
      </c>
      <c r="G62" s="103">
        <v>425</v>
      </c>
      <c r="H62" s="103">
        <v>471</v>
      </c>
      <c r="I62" s="103">
        <v>466</v>
      </c>
      <c r="J62" s="103">
        <v>373</v>
      </c>
      <c r="K62" s="103">
        <v>323</v>
      </c>
      <c r="L62" s="103">
        <v>253</v>
      </c>
      <c r="M62" s="103">
        <v>144</v>
      </c>
      <c r="N62" s="103">
        <v>107</v>
      </c>
      <c r="O62" s="103">
        <v>39</v>
      </c>
      <c r="P62" s="103">
        <v>33</v>
      </c>
      <c r="Q62" s="103">
        <v>30</v>
      </c>
      <c r="R62" s="103">
        <v>3</v>
      </c>
      <c r="S62" s="103">
        <v>1</v>
      </c>
      <c r="T62" s="103">
        <v>1</v>
      </c>
      <c r="U62" s="103">
        <v>2</v>
      </c>
      <c r="V62" s="138">
        <v>0</v>
      </c>
      <c r="W62" s="138">
        <v>0</v>
      </c>
      <c r="X62" s="138">
        <v>0</v>
      </c>
    </row>
    <row r="63" spans="2:28" s="57" customFormat="1" ht="16.5" thickTop="1" thickBot="1">
      <c r="B63" s="67" t="s">
        <v>80</v>
      </c>
      <c r="C63" s="67">
        <f>SUM(C54:C62)</f>
        <v>2436</v>
      </c>
      <c r="D63" s="67">
        <f t="shared" ref="D63:X63" si="11">SUM(D54:D62)</f>
        <v>2428</v>
      </c>
      <c r="E63" s="67">
        <f t="shared" si="11"/>
        <v>2596</v>
      </c>
      <c r="F63" s="67">
        <f t="shared" si="11"/>
        <v>2127</v>
      </c>
      <c r="G63" s="67">
        <f t="shared" si="11"/>
        <v>1957</v>
      </c>
      <c r="H63" s="67">
        <f t="shared" si="11"/>
        <v>2126</v>
      </c>
      <c r="I63" s="67">
        <f t="shared" si="11"/>
        <v>2124</v>
      </c>
      <c r="J63" s="67">
        <f t="shared" si="11"/>
        <v>1915</v>
      </c>
      <c r="K63" s="67">
        <f t="shared" si="11"/>
        <v>1755</v>
      </c>
      <c r="L63" s="67">
        <f t="shared" si="11"/>
        <v>1332</v>
      </c>
      <c r="M63" s="67">
        <f t="shared" si="11"/>
        <v>839</v>
      </c>
      <c r="N63" s="67">
        <f t="shared" si="11"/>
        <v>638</v>
      </c>
      <c r="O63" s="67">
        <f t="shared" si="11"/>
        <v>526</v>
      </c>
      <c r="P63" s="67">
        <f t="shared" si="11"/>
        <v>512</v>
      </c>
      <c r="Q63" s="67">
        <f t="shared" si="11"/>
        <v>547</v>
      </c>
      <c r="R63" s="67">
        <f t="shared" si="11"/>
        <v>521</v>
      </c>
      <c r="S63" s="67">
        <f t="shared" si="11"/>
        <v>451</v>
      </c>
      <c r="T63" s="67">
        <f t="shared" si="11"/>
        <v>487</v>
      </c>
      <c r="U63" s="67">
        <f t="shared" si="11"/>
        <v>580</v>
      </c>
      <c r="V63" s="67">
        <f t="shared" si="11"/>
        <v>498</v>
      </c>
      <c r="W63" s="67">
        <f t="shared" si="11"/>
        <v>443</v>
      </c>
      <c r="X63" s="67">
        <f t="shared" si="11"/>
        <v>97</v>
      </c>
      <c r="Y63"/>
      <c r="Z63"/>
    </row>
    <row r="64" spans="2:28" ht="15.75" thickTop="1">
      <c r="B64" s="111" t="s">
        <v>326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17"/>
      <c r="AB64" s="60"/>
    </row>
    <row r="65" spans="2:28" ht="15.75" thickBot="1">
      <c r="B65" s="112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</row>
    <row r="66" spans="2:28" ht="16.5" thickTop="1" thickBot="1">
      <c r="B66" s="115" t="s">
        <v>14</v>
      </c>
      <c r="C66" s="76" t="s">
        <v>0</v>
      </c>
      <c r="D66" s="76" t="s">
        <v>1</v>
      </c>
      <c r="E66" s="76" t="s">
        <v>2</v>
      </c>
      <c r="F66" s="76" t="s">
        <v>3</v>
      </c>
      <c r="G66" s="76" t="s">
        <v>4</v>
      </c>
      <c r="H66" s="76" t="s">
        <v>5</v>
      </c>
      <c r="I66" s="76" t="s">
        <v>6</v>
      </c>
      <c r="J66" s="76" t="s">
        <v>7</v>
      </c>
      <c r="K66" s="76" t="s">
        <v>8</v>
      </c>
      <c r="L66" s="76" t="s">
        <v>185</v>
      </c>
      <c r="M66" s="76" t="s">
        <v>10</v>
      </c>
      <c r="N66" s="76" t="s">
        <v>11</v>
      </c>
      <c r="O66" s="76" t="s">
        <v>196</v>
      </c>
      <c r="P66" s="76" t="s">
        <v>194</v>
      </c>
      <c r="Q66" s="76" t="s">
        <v>195</v>
      </c>
      <c r="R66" s="76" t="s">
        <v>238</v>
      </c>
      <c r="S66" s="76" t="s">
        <v>237</v>
      </c>
      <c r="T66" s="76" t="s">
        <v>288</v>
      </c>
      <c r="U66" s="107" t="s">
        <v>307</v>
      </c>
      <c r="V66" s="107" t="s">
        <v>308</v>
      </c>
      <c r="W66" s="107" t="s">
        <v>309</v>
      </c>
      <c r="X66" s="107" t="s">
        <v>310</v>
      </c>
    </row>
    <row r="67" spans="2:28" ht="16.5" thickTop="1" thickBot="1">
      <c r="B67" s="117" t="s">
        <v>327</v>
      </c>
      <c r="C67" s="103">
        <v>58</v>
      </c>
      <c r="D67" s="103">
        <v>55</v>
      </c>
      <c r="E67" s="103">
        <v>40</v>
      </c>
      <c r="F67" s="103">
        <v>32</v>
      </c>
      <c r="G67" s="103">
        <v>21</v>
      </c>
      <c r="H67" s="103">
        <v>20</v>
      </c>
      <c r="I67" s="103">
        <v>14</v>
      </c>
      <c r="J67" s="103">
        <v>13</v>
      </c>
      <c r="K67" s="103">
        <v>8</v>
      </c>
      <c r="L67" s="103">
        <v>8</v>
      </c>
      <c r="M67" s="103">
        <v>8</v>
      </c>
      <c r="N67" s="103">
        <v>2</v>
      </c>
      <c r="O67" s="103">
        <v>1</v>
      </c>
      <c r="P67" s="103">
        <v>1</v>
      </c>
      <c r="Q67" s="103">
        <v>10</v>
      </c>
      <c r="R67" s="103">
        <v>6</v>
      </c>
      <c r="S67" s="103">
        <v>5</v>
      </c>
      <c r="T67" s="103">
        <v>5</v>
      </c>
      <c r="U67" s="103">
        <v>5</v>
      </c>
      <c r="V67" s="103">
        <v>6</v>
      </c>
      <c r="W67" s="103">
        <v>5</v>
      </c>
      <c r="X67" s="103">
        <v>1</v>
      </c>
    </row>
    <row r="68" spans="2:28" ht="16.5" thickTop="1" thickBot="1">
      <c r="B68" s="117" t="s">
        <v>334</v>
      </c>
      <c r="C68" s="103">
        <v>125</v>
      </c>
      <c r="D68" s="103">
        <v>118</v>
      </c>
      <c r="E68" s="103">
        <v>122</v>
      </c>
      <c r="F68" s="103">
        <v>112</v>
      </c>
      <c r="G68" s="103">
        <v>90</v>
      </c>
      <c r="H68" s="103">
        <v>71</v>
      </c>
      <c r="I68" s="103">
        <v>71</v>
      </c>
      <c r="J68" s="103">
        <v>55</v>
      </c>
      <c r="K68" s="103">
        <v>53</v>
      </c>
      <c r="L68" s="103">
        <v>65</v>
      </c>
      <c r="M68" s="103">
        <v>58</v>
      </c>
      <c r="N68" s="103">
        <v>40</v>
      </c>
      <c r="O68" s="103">
        <v>35</v>
      </c>
      <c r="P68" s="103">
        <v>40</v>
      </c>
      <c r="Q68" s="103">
        <v>50</v>
      </c>
      <c r="R68" s="103">
        <v>52</v>
      </c>
      <c r="S68" s="103">
        <v>41</v>
      </c>
      <c r="T68" s="103">
        <v>37</v>
      </c>
      <c r="U68" s="103">
        <v>41</v>
      </c>
      <c r="V68" s="103">
        <v>33</v>
      </c>
      <c r="W68" s="103">
        <v>29</v>
      </c>
      <c r="X68" s="103">
        <v>6</v>
      </c>
    </row>
    <row r="69" spans="2:28" ht="16.5" thickTop="1" thickBot="1">
      <c r="B69" s="117" t="s">
        <v>329</v>
      </c>
      <c r="C69" s="103">
        <v>9</v>
      </c>
      <c r="D69" s="103">
        <v>4</v>
      </c>
      <c r="E69" s="103">
        <v>4</v>
      </c>
      <c r="F69" s="103">
        <v>4</v>
      </c>
      <c r="G69" s="103">
        <v>4</v>
      </c>
      <c r="H69" s="138">
        <v>0</v>
      </c>
      <c r="I69" s="138">
        <v>0</v>
      </c>
      <c r="J69" s="138">
        <v>0</v>
      </c>
      <c r="K69" s="103">
        <v>1</v>
      </c>
      <c r="L69" s="138">
        <v>0</v>
      </c>
      <c r="M69" s="138">
        <v>0</v>
      </c>
      <c r="N69" s="138">
        <v>0</v>
      </c>
      <c r="O69" s="138">
        <v>0</v>
      </c>
      <c r="P69" s="138">
        <v>0</v>
      </c>
      <c r="Q69" s="138">
        <v>0</v>
      </c>
      <c r="R69" s="138">
        <v>0</v>
      </c>
      <c r="S69" s="138">
        <v>0</v>
      </c>
      <c r="T69" s="138">
        <v>0</v>
      </c>
      <c r="U69" s="138">
        <v>0</v>
      </c>
      <c r="V69" s="138">
        <v>0</v>
      </c>
      <c r="W69" s="138">
        <v>0</v>
      </c>
      <c r="X69" s="138">
        <v>0</v>
      </c>
    </row>
    <row r="70" spans="2:28" ht="25.5" thickTop="1" thickBot="1">
      <c r="B70" s="117" t="s">
        <v>331</v>
      </c>
      <c r="C70" s="103">
        <v>336</v>
      </c>
      <c r="D70" s="103">
        <v>297</v>
      </c>
      <c r="E70" s="103">
        <v>296</v>
      </c>
      <c r="F70" s="103">
        <v>263</v>
      </c>
      <c r="G70" s="103">
        <v>255</v>
      </c>
      <c r="H70" s="103">
        <v>182</v>
      </c>
      <c r="I70" s="103">
        <v>129</v>
      </c>
      <c r="J70" s="103">
        <v>108</v>
      </c>
      <c r="K70" s="103">
        <v>91</v>
      </c>
      <c r="L70" s="103">
        <v>75</v>
      </c>
      <c r="M70" s="103">
        <v>51</v>
      </c>
      <c r="N70" s="103">
        <v>29</v>
      </c>
      <c r="O70" s="103">
        <v>25</v>
      </c>
      <c r="P70" s="103">
        <v>12</v>
      </c>
      <c r="Q70" s="103">
        <v>3</v>
      </c>
      <c r="R70" s="103">
        <v>1</v>
      </c>
      <c r="S70" s="103">
        <v>2</v>
      </c>
      <c r="T70" s="103">
        <v>2</v>
      </c>
      <c r="U70" s="138">
        <v>0</v>
      </c>
      <c r="V70" s="138">
        <v>0</v>
      </c>
      <c r="W70" s="138">
        <v>0</v>
      </c>
      <c r="X70" s="138">
        <v>0</v>
      </c>
    </row>
    <row r="71" spans="2:28" ht="16.5" thickTop="1" thickBot="1">
      <c r="B71" s="117" t="s">
        <v>332</v>
      </c>
      <c r="C71" s="103">
        <v>446</v>
      </c>
      <c r="D71" s="103">
        <v>399</v>
      </c>
      <c r="E71" s="103">
        <v>424</v>
      </c>
      <c r="F71" s="103">
        <v>367</v>
      </c>
      <c r="G71" s="103">
        <v>328</v>
      </c>
      <c r="H71" s="103">
        <v>291</v>
      </c>
      <c r="I71" s="103">
        <v>308</v>
      </c>
      <c r="J71" s="103">
        <v>242</v>
      </c>
      <c r="K71" s="103">
        <v>202</v>
      </c>
      <c r="L71" s="103">
        <v>212</v>
      </c>
      <c r="M71" s="103">
        <v>232</v>
      </c>
      <c r="N71" s="103">
        <v>243</v>
      </c>
      <c r="O71" s="103">
        <v>259</v>
      </c>
      <c r="P71" s="103">
        <v>312</v>
      </c>
      <c r="Q71" s="103">
        <v>364</v>
      </c>
      <c r="R71" s="103">
        <v>370</v>
      </c>
      <c r="S71" s="103">
        <v>315</v>
      </c>
      <c r="T71" s="103">
        <v>306</v>
      </c>
      <c r="U71" s="103">
        <v>331</v>
      </c>
      <c r="V71" s="103">
        <v>281</v>
      </c>
      <c r="W71" s="103">
        <v>304</v>
      </c>
      <c r="X71" s="103">
        <v>31</v>
      </c>
      <c r="AB71" s="60"/>
    </row>
    <row r="72" spans="2:28" ht="25.5" thickTop="1" thickBot="1">
      <c r="B72" s="117" t="s">
        <v>336</v>
      </c>
      <c r="C72" s="103">
        <v>325</v>
      </c>
      <c r="D72" s="103">
        <v>255</v>
      </c>
      <c r="E72" s="103">
        <v>260</v>
      </c>
      <c r="F72" s="103">
        <v>242</v>
      </c>
      <c r="G72" s="103">
        <v>191</v>
      </c>
      <c r="H72" s="103">
        <v>175</v>
      </c>
      <c r="I72" s="103">
        <v>122</v>
      </c>
      <c r="J72" s="103">
        <v>102</v>
      </c>
      <c r="K72" s="103">
        <v>68</v>
      </c>
      <c r="L72" s="103">
        <v>59</v>
      </c>
      <c r="M72" s="103">
        <v>53</v>
      </c>
      <c r="N72" s="103">
        <v>42</v>
      </c>
      <c r="O72" s="103">
        <v>31</v>
      </c>
      <c r="P72" s="103">
        <v>25</v>
      </c>
      <c r="Q72" s="103">
        <v>17</v>
      </c>
      <c r="R72" s="138">
        <v>0</v>
      </c>
      <c r="S72" s="138">
        <v>0</v>
      </c>
      <c r="T72" s="103">
        <v>1</v>
      </c>
      <c r="U72" s="138">
        <v>0</v>
      </c>
      <c r="V72" s="138">
        <v>0</v>
      </c>
      <c r="W72" s="138">
        <v>0</v>
      </c>
      <c r="X72" s="138">
        <v>0</v>
      </c>
    </row>
    <row r="73" spans="2:28" ht="16.5" thickTop="1" thickBot="1">
      <c r="B73" s="117" t="s">
        <v>330</v>
      </c>
      <c r="C73" s="103">
        <v>491</v>
      </c>
      <c r="D73" s="103">
        <v>485</v>
      </c>
      <c r="E73" s="103">
        <v>461</v>
      </c>
      <c r="F73" s="103">
        <v>441</v>
      </c>
      <c r="G73" s="103">
        <v>369</v>
      </c>
      <c r="H73" s="103">
        <v>329</v>
      </c>
      <c r="I73" s="103">
        <v>323</v>
      </c>
      <c r="J73" s="103">
        <v>294</v>
      </c>
      <c r="K73" s="103">
        <v>239</v>
      </c>
      <c r="L73" s="103">
        <v>189</v>
      </c>
      <c r="M73" s="103">
        <v>155</v>
      </c>
      <c r="N73" s="103">
        <v>110</v>
      </c>
      <c r="O73" s="103">
        <v>84</v>
      </c>
      <c r="P73" s="103">
        <v>66</v>
      </c>
      <c r="Q73" s="103">
        <v>46</v>
      </c>
      <c r="R73" s="103">
        <v>32</v>
      </c>
      <c r="S73" s="103">
        <v>6</v>
      </c>
      <c r="T73" s="103">
        <v>6</v>
      </c>
      <c r="U73" s="103">
        <v>1</v>
      </c>
      <c r="V73" s="103">
        <v>2</v>
      </c>
      <c r="W73" s="103">
        <v>2</v>
      </c>
      <c r="X73" s="138">
        <v>0</v>
      </c>
    </row>
    <row r="74" spans="2:28" s="57" customFormat="1" ht="16.5" thickTop="1" thickBot="1">
      <c r="B74" s="67" t="s">
        <v>82</v>
      </c>
      <c r="C74" s="67">
        <f>SUM(C67:C73)</f>
        <v>1790</v>
      </c>
      <c r="D74" s="67">
        <f t="shared" ref="D74:X74" si="12">SUM(D67:D73)</f>
        <v>1613</v>
      </c>
      <c r="E74" s="67">
        <f t="shared" si="12"/>
        <v>1607</v>
      </c>
      <c r="F74" s="67">
        <f t="shared" si="12"/>
        <v>1461</v>
      </c>
      <c r="G74" s="67">
        <f t="shared" si="12"/>
        <v>1258</v>
      </c>
      <c r="H74" s="67">
        <f t="shared" si="12"/>
        <v>1068</v>
      </c>
      <c r="I74" s="67">
        <f t="shared" si="12"/>
        <v>967</v>
      </c>
      <c r="J74" s="67">
        <f t="shared" si="12"/>
        <v>814</v>
      </c>
      <c r="K74" s="67">
        <f t="shared" si="12"/>
        <v>662</v>
      </c>
      <c r="L74" s="67">
        <f t="shared" si="12"/>
        <v>608</v>
      </c>
      <c r="M74" s="67">
        <f t="shared" si="12"/>
        <v>557</v>
      </c>
      <c r="N74" s="67">
        <f t="shared" si="12"/>
        <v>466</v>
      </c>
      <c r="O74" s="67">
        <f t="shared" si="12"/>
        <v>435</v>
      </c>
      <c r="P74" s="67">
        <f t="shared" si="12"/>
        <v>456</v>
      </c>
      <c r="Q74" s="67">
        <f t="shared" si="12"/>
        <v>490</v>
      </c>
      <c r="R74" s="67">
        <f t="shared" si="12"/>
        <v>461</v>
      </c>
      <c r="S74" s="67">
        <f t="shared" si="12"/>
        <v>369</v>
      </c>
      <c r="T74" s="67">
        <f t="shared" si="12"/>
        <v>357</v>
      </c>
      <c r="U74" s="67">
        <f t="shared" si="12"/>
        <v>378</v>
      </c>
      <c r="V74" s="67">
        <f t="shared" si="12"/>
        <v>322</v>
      </c>
      <c r="W74" s="67">
        <f t="shared" si="12"/>
        <v>340</v>
      </c>
      <c r="X74" s="67">
        <f t="shared" si="12"/>
        <v>38</v>
      </c>
    </row>
    <row r="75" spans="2:28" ht="15.75" thickTop="1">
      <c r="B75" s="111" t="s">
        <v>326</v>
      </c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</row>
    <row r="76" spans="2:28" ht="15.75" thickBot="1">
      <c r="B76" s="112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</row>
    <row r="77" spans="2:28" ht="16.5" thickTop="1" thickBot="1">
      <c r="B77" s="115" t="s">
        <v>83</v>
      </c>
      <c r="C77" s="76" t="s">
        <v>0</v>
      </c>
      <c r="D77" s="76" t="s">
        <v>1</v>
      </c>
      <c r="E77" s="76" t="s">
        <v>2</v>
      </c>
      <c r="F77" s="76" t="s">
        <v>3</v>
      </c>
      <c r="G77" s="76" t="s">
        <v>4</v>
      </c>
      <c r="H77" s="76" t="s">
        <v>5</v>
      </c>
      <c r="I77" s="76" t="s">
        <v>6</v>
      </c>
      <c r="J77" s="76" t="s">
        <v>7</v>
      </c>
      <c r="K77" s="76" t="s">
        <v>8</v>
      </c>
      <c r="L77" s="76" t="s">
        <v>185</v>
      </c>
      <c r="M77" s="76" t="s">
        <v>10</v>
      </c>
      <c r="N77" s="76" t="s">
        <v>11</v>
      </c>
      <c r="O77" s="76" t="s">
        <v>196</v>
      </c>
      <c r="P77" s="76" t="s">
        <v>194</v>
      </c>
      <c r="Q77" s="76" t="s">
        <v>195</v>
      </c>
      <c r="R77" s="76" t="s">
        <v>238</v>
      </c>
      <c r="S77" s="76" t="s">
        <v>237</v>
      </c>
      <c r="T77" s="76" t="s">
        <v>288</v>
      </c>
      <c r="U77" s="107" t="s">
        <v>307</v>
      </c>
      <c r="V77" s="107" t="s">
        <v>308</v>
      </c>
      <c r="W77" s="107" t="s">
        <v>309</v>
      </c>
      <c r="X77" s="107" t="s">
        <v>310</v>
      </c>
    </row>
    <row r="78" spans="2:28" ht="16.5" thickTop="1" thickBot="1">
      <c r="B78" s="117" t="s">
        <v>327</v>
      </c>
      <c r="C78" s="103">
        <v>252</v>
      </c>
      <c r="D78" s="103">
        <v>203</v>
      </c>
      <c r="E78" s="103">
        <v>220</v>
      </c>
      <c r="F78" s="103">
        <v>218</v>
      </c>
      <c r="G78" s="103">
        <v>169</v>
      </c>
      <c r="H78" s="103">
        <v>164</v>
      </c>
      <c r="I78" s="103">
        <v>157</v>
      </c>
      <c r="J78" s="103">
        <v>153</v>
      </c>
      <c r="K78" s="103">
        <v>153</v>
      </c>
      <c r="L78" s="103">
        <v>154</v>
      </c>
      <c r="M78" s="103">
        <v>46</v>
      </c>
      <c r="N78" s="103">
        <v>26</v>
      </c>
      <c r="O78" s="103">
        <v>17</v>
      </c>
      <c r="P78" s="103">
        <v>4</v>
      </c>
      <c r="Q78" s="103">
        <v>2</v>
      </c>
      <c r="R78" s="103">
        <v>2</v>
      </c>
      <c r="S78" s="103">
        <v>10</v>
      </c>
      <c r="T78" s="103">
        <v>5</v>
      </c>
      <c r="U78" s="103">
        <v>3</v>
      </c>
      <c r="V78" s="103">
        <v>3</v>
      </c>
      <c r="W78" s="103">
        <v>3</v>
      </c>
      <c r="X78" s="106">
        <v>0</v>
      </c>
    </row>
    <row r="79" spans="2:28" ht="16.5" thickTop="1" thickBot="1">
      <c r="B79" s="117" t="s">
        <v>333</v>
      </c>
      <c r="C79" s="103">
        <v>125</v>
      </c>
      <c r="D79" s="103">
        <v>67</v>
      </c>
      <c r="E79" s="103">
        <v>53</v>
      </c>
      <c r="F79" s="103">
        <v>39</v>
      </c>
      <c r="G79" s="103">
        <v>32</v>
      </c>
      <c r="H79" s="103">
        <v>30</v>
      </c>
      <c r="I79" s="103">
        <v>30</v>
      </c>
      <c r="J79" s="103">
        <v>30</v>
      </c>
      <c r="K79" s="103">
        <v>30</v>
      </c>
      <c r="L79" s="103">
        <v>30</v>
      </c>
      <c r="M79" s="103">
        <v>6</v>
      </c>
      <c r="N79" s="103"/>
      <c r="O79" s="103"/>
      <c r="P79" s="103"/>
      <c r="Q79" s="103">
        <v>7</v>
      </c>
      <c r="R79" s="103">
        <v>6</v>
      </c>
      <c r="S79" s="103">
        <v>6</v>
      </c>
      <c r="T79" s="103">
        <v>6</v>
      </c>
      <c r="U79" s="103">
        <v>6</v>
      </c>
      <c r="V79" s="103">
        <v>6</v>
      </c>
      <c r="W79" s="103">
        <v>6</v>
      </c>
      <c r="X79" s="138">
        <v>0</v>
      </c>
    </row>
    <row r="80" spans="2:28" ht="16.5" thickTop="1" thickBot="1">
      <c r="B80" s="117" t="s">
        <v>334</v>
      </c>
      <c r="C80" s="103">
        <v>487</v>
      </c>
      <c r="D80" s="103">
        <v>372</v>
      </c>
      <c r="E80" s="103">
        <v>379</v>
      </c>
      <c r="F80" s="103">
        <v>326</v>
      </c>
      <c r="G80" s="103">
        <v>250</v>
      </c>
      <c r="H80" s="103">
        <v>228</v>
      </c>
      <c r="I80" s="103">
        <v>221</v>
      </c>
      <c r="J80" s="103">
        <v>218</v>
      </c>
      <c r="K80" s="103">
        <v>227</v>
      </c>
      <c r="L80" s="103">
        <v>223</v>
      </c>
      <c r="M80" s="103">
        <v>49</v>
      </c>
      <c r="N80" s="103">
        <v>49</v>
      </c>
      <c r="O80" s="103">
        <v>30</v>
      </c>
      <c r="P80" s="103">
        <v>21</v>
      </c>
      <c r="Q80" s="103">
        <v>16</v>
      </c>
      <c r="R80" s="103">
        <v>16</v>
      </c>
      <c r="S80" s="103">
        <v>13</v>
      </c>
      <c r="T80" s="103">
        <v>11</v>
      </c>
      <c r="U80" s="103">
        <v>1</v>
      </c>
      <c r="V80" s="138">
        <v>0</v>
      </c>
      <c r="W80" s="103">
        <v>4</v>
      </c>
      <c r="X80" s="138">
        <v>0</v>
      </c>
    </row>
    <row r="81" spans="2:24" ht="16.5" thickTop="1" thickBot="1">
      <c r="B81" s="117" t="s">
        <v>329</v>
      </c>
      <c r="C81" s="103">
        <v>32</v>
      </c>
      <c r="D81" s="103">
        <v>33</v>
      </c>
      <c r="E81" s="103">
        <v>33</v>
      </c>
      <c r="F81" s="103">
        <v>34</v>
      </c>
      <c r="G81" s="103">
        <v>25</v>
      </c>
      <c r="H81" s="103">
        <v>15</v>
      </c>
      <c r="I81" s="103">
        <v>5</v>
      </c>
      <c r="J81" s="103">
        <v>2</v>
      </c>
      <c r="K81" s="138">
        <v>0</v>
      </c>
      <c r="L81" s="138">
        <v>0</v>
      </c>
      <c r="M81" s="138">
        <v>0</v>
      </c>
      <c r="N81" s="138">
        <v>0</v>
      </c>
      <c r="O81" s="138">
        <v>0</v>
      </c>
      <c r="P81" s="138">
        <v>0</v>
      </c>
      <c r="Q81" s="138">
        <v>0</v>
      </c>
      <c r="R81" s="138">
        <v>0</v>
      </c>
      <c r="S81" s="138">
        <v>0</v>
      </c>
      <c r="T81" s="138">
        <v>0</v>
      </c>
      <c r="U81" s="138">
        <v>0</v>
      </c>
      <c r="V81" s="138">
        <v>0</v>
      </c>
      <c r="W81" s="138">
        <v>0</v>
      </c>
      <c r="X81" s="138">
        <v>0</v>
      </c>
    </row>
    <row r="82" spans="2:24" ht="25.5" thickTop="1" thickBot="1">
      <c r="B82" s="117" t="s">
        <v>331</v>
      </c>
      <c r="C82" s="103">
        <v>493</v>
      </c>
      <c r="D82" s="103">
        <v>453</v>
      </c>
      <c r="E82" s="103">
        <v>467</v>
      </c>
      <c r="F82" s="103">
        <v>439</v>
      </c>
      <c r="G82" s="103">
        <v>373</v>
      </c>
      <c r="H82" s="103">
        <v>298</v>
      </c>
      <c r="I82" s="103">
        <v>250</v>
      </c>
      <c r="J82" s="103">
        <v>107</v>
      </c>
      <c r="K82" s="103">
        <v>74</v>
      </c>
      <c r="L82" s="103">
        <v>43</v>
      </c>
      <c r="M82" s="103">
        <v>26</v>
      </c>
      <c r="N82" s="103">
        <v>19</v>
      </c>
      <c r="O82" s="103">
        <v>4</v>
      </c>
      <c r="P82" s="103">
        <v>4</v>
      </c>
      <c r="Q82" s="138">
        <v>0</v>
      </c>
      <c r="R82" s="138">
        <v>0</v>
      </c>
      <c r="S82" s="138">
        <v>0</v>
      </c>
      <c r="T82" s="103">
        <v>1</v>
      </c>
      <c r="U82" s="138">
        <v>0</v>
      </c>
      <c r="V82" s="138">
        <v>0</v>
      </c>
      <c r="W82" s="138">
        <v>0</v>
      </c>
      <c r="X82" s="138">
        <v>0</v>
      </c>
    </row>
    <row r="83" spans="2:24" ht="16.5" thickTop="1" thickBot="1">
      <c r="B83" s="117" t="s">
        <v>332</v>
      </c>
      <c r="C83" s="103">
        <v>132</v>
      </c>
      <c r="D83" s="103">
        <v>147</v>
      </c>
      <c r="E83" s="103">
        <v>140</v>
      </c>
      <c r="F83" s="103">
        <v>85</v>
      </c>
      <c r="G83" s="103">
        <v>96</v>
      </c>
      <c r="H83" s="103">
        <v>83</v>
      </c>
      <c r="I83" s="103">
        <v>72</v>
      </c>
      <c r="J83" s="103">
        <v>66</v>
      </c>
      <c r="K83" s="103">
        <v>43</v>
      </c>
      <c r="L83" s="103">
        <v>37</v>
      </c>
      <c r="M83" s="103">
        <v>29</v>
      </c>
      <c r="N83" s="103">
        <v>9</v>
      </c>
      <c r="O83" s="138">
        <v>0</v>
      </c>
      <c r="P83" s="138">
        <v>0</v>
      </c>
      <c r="Q83" s="138">
        <v>0</v>
      </c>
      <c r="R83" s="138">
        <v>0</v>
      </c>
      <c r="S83" s="138">
        <v>0</v>
      </c>
      <c r="T83" s="138">
        <v>0</v>
      </c>
      <c r="U83" s="138">
        <v>0</v>
      </c>
      <c r="V83" s="138">
        <v>0</v>
      </c>
      <c r="W83" s="138">
        <v>0</v>
      </c>
      <c r="X83" s="138">
        <v>0</v>
      </c>
    </row>
    <row r="84" spans="2:24" ht="25.5" thickTop="1" thickBot="1">
      <c r="B84" s="117" t="s">
        <v>336</v>
      </c>
      <c r="C84" s="103">
        <v>136</v>
      </c>
      <c r="D84" s="103">
        <v>170</v>
      </c>
      <c r="E84" s="103">
        <v>164</v>
      </c>
      <c r="F84" s="103">
        <v>152</v>
      </c>
      <c r="G84" s="103">
        <v>117</v>
      </c>
      <c r="H84" s="103">
        <v>106</v>
      </c>
      <c r="I84" s="103">
        <v>104</v>
      </c>
      <c r="J84" s="103">
        <v>82</v>
      </c>
      <c r="K84" s="103">
        <v>71</v>
      </c>
      <c r="L84" s="103">
        <v>43</v>
      </c>
      <c r="M84" s="103">
        <v>6</v>
      </c>
      <c r="N84" s="103">
        <v>5</v>
      </c>
      <c r="O84" s="103">
        <v>3</v>
      </c>
      <c r="P84" s="103">
        <v>2</v>
      </c>
      <c r="Q84" s="103">
        <v>2</v>
      </c>
      <c r="R84" s="103">
        <v>2</v>
      </c>
      <c r="S84" s="103">
        <v>2</v>
      </c>
      <c r="T84" s="103">
        <v>1</v>
      </c>
      <c r="U84" s="138">
        <v>0</v>
      </c>
      <c r="V84" s="138">
        <v>0</v>
      </c>
      <c r="W84" s="138">
        <v>0</v>
      </c>
      <c r="X84" s="138">
        <v>0</v>
      </c>
    </row>
    <row r="85" spans="2:24" ht="16.5" thickTop="1" thickBot="1">
      <c r="B85" s="117" t="s">
        <v>330</v>
      </c>
      <c r="C85" s="103">
        <v>421</v>
      </c>
      <c r="D85" s="103">
        <v>433</v>
      </c>
      <c r="E85" s="103">
        <v>393</v>
      </c>
      <c r="F85" s="103">
        <v>314</v>
      </c>
      <c r="G85" s="103">
        <v>238</v>
      </c>
      <c r="H85" s="103">
        <v>216</v>
      </c>
      <c r="I85" s="103">
        <v>166</v>
      </c>
      <c r="J85" s="103">
        <v>129</v>
      </c>
      <c r="K85" s="103">
        <v>120</v>
      </c>
      <c r="L85" s="103">
        <v>91</v>
      </c>
      <c r="M85" s="103">
        <v>64</v>
      </c>
      <c r="N85" s="103">
        <v>53</v>
      </c>
      <c r="O85" s="103">
        <v>31</v>
      </c>
      <c r="P85" s="103">
        <v>13</v>
      </c>
      <c r="Q85" s="103">
        <v>5</v>
      </c>
      <c r="R85" s="103">
        <v>5</v>
      </c>
      <c r="S85" s="103">
        <v>1</v>
      </c>
      <c r="T85" s="103">
        <v>1</v>
      </c>
      <c r="U85" s="138">
        <v>0</v>
      </c>
      <c r="V85" s="138">
        <v>0</v>
      </c>
      <c r="W85" s="138">
        <v>0</v>
      </c>
      <c r="X85" s="138">
        <v>0</v>
      </c>
    </row>
    <row r="86" spans="2:24" ht="25.5" thickTop="1" thickBot="1">
      <c r="B86" s="117" t="s">
        <v>335</v>
      </c>
      <c r="C86" s="103">
        <v>41</v>
      </c>
      <c r="D86" s="103">
        <v>27</v>
      </c>
      <c r="E86" s="103">
        <v>37</v>
      </c>
      <c r="F86" s="103">
        <v>36</v>
      </c>
      <c r="G86" s="103">
        <v>32</v>
      </c>
      <c r="H86" s="103">
        <v>32</v>
      </c>
      <c r="I86" s="103">
        <v>30</v>
      </c>
      <c r="J86" s="103">
        <v>8</v>
      </c>
      <c r="K86" s="138">
        <v>0</v>
      </c>
      <c r="L86" s="138">
        <v>0</v>
      </c>
      <c r="M86" s="138">
        <v>0</v>
      </c>
      <c r="N86" s="138">
        <v>0</v>
      </c>
      <c r="O86" s="103">
        <v>8</v>
      </c>
      <c r="P86" s="103">
        <v>3</v>
      </c>
      <c r="Q86" s="103">
        <v>1</v>
      </c>
      <c r="R86" s="103">
        <v>1</v>
      </c>
      <c r="S86" s="103">
        <v>1</v>
      </c>
      <c r="T86" s="103">
        <v>1</v>
      </c>
      <c r="U86" s="103">
        <v>1</v>
      </c>
      <c r="V86" s="103">
        <v>1</v>
      </c>
      <c r="W86" s="138">
        <v>0</v>
      </c>
      <c r="X86" s="138">
        <v>0</v>
      </c>
    </row>
    <row r="87" spans="2:24" s="57" customFormat="1" ht="16.5" thickTop="1" thickBot="1">
      <c r="B87" s="67" t="s">
        <v>84</v>
      </c>
      <c r="C87" s="67">
        <f>SUM(C78:C86)</f>
        <v>2119</v>
      </c>
      <c r="D87" s="67">
        <f t="shared" ref="D87:X87" si="13">SUM(D78:D86)</f>
        <v>1905</v>
      </c>
      <c r="E87" s="67">
        <f t="shared" si="13"/>
        <v>1886</v>
      </c>
      <c r="F87" s="67">
        <f t="shared" si="13"/>
        <v>1643</v>
      </c>
      <c r="G87" s="67">
        <f t="shared" si="13"/>
        <v>1332</v>
      </c>
      <c r="H87" s="67">
        <f t="shared" si="13"/>
        <v>1172</v>
      </c>
      <c r="I87" s="67">
        <f t="shared" si="13"/>
        <v>1035</v>
      </c>
      <c r="J87" s="67">
        <f t="shared" si="13"/>
        <v>795</v>
      </c>
      <c r="K87" s="67">
        <f t="shared" si="13"/>
        <v>718</v>
      </c>
      <c r="L87" s="67">
        <f t="shared" si="13"/>
        <v>621</v>
      </c>
      <c r="M87" s="67">
        <f t="shared" si="13"/>
        <v>226</v>
      </c>
      <c r="N87" s="67">
        <f t="shared" si="13"/>
        <v>161</v>
      </c>
      <c r="O87" s="67">
        <f t="shared" si="13"/>
        <v>93</v>
      </c>
      <c r="P87" s="67">
        <f t="shared" si="13"/>
        <v>47</v>
      </c>
      <c r="Q87" s="67">
        <f t="shared" si="13"/>
        <v>33</v>
      </c>
      <c r="R87" s="67">
        <f t="shared" si="13"/>
        <v>32</v>
      </c>
      <c r="S87" s="67">
        <f t="shared" si="13"/>
        <v>33</v>
      </c>
      <c r="T87" s="67">
        <f t="shared" si="13"/>
        <v>26</v>
      </c>
      <c r="U87" s="67">
        <f t="shared" si="13"/>
        <v>11</v>
      </c>
      <c r="V87" s="67">
        <f t="shared" si="13"/>
        <v>10</v>
      </c>
      <c r="W87" s="67">
        <f t="shared" si="13"/>
        <v>13</v>
      </c>
      <c r="X87" s="67">
        <f t="shared" si="13"/>
        <v>0</v>
      </c>
    </row>
    <row r="88" spans="2:24" ht="15.75" thickTop="1">
      <c r="B88" s="111" t="s">
        <v>326</v>
      </c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</row>
    <row r="89" spans="2:24" ht="15.75" thickBot="1">
      <c r="B89" s="112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</row>
    <row r="90" spans="2:24" ht="16.5" thickTop="1" thickBot="1">
      <c r="B90" s="115" t="s">
        <v>16</v>
      </c>
      <c r="C90" s="76" t="s">
        <v>0</v>
      </c>
      <c r="D90" s="76" t="s">
        <v>1</v>
      </c>
      <c r="E90" s="76" t="s">
        <v>2</v>
      </c>
      <c r="F90" s="76" t="s">
        <v>3</v>
      </c>
      <c r="G90" s="76" t="s">
        <v>4</v>
      </c>
      <c r="H90" s="76" t="s">
        <v>5</v>
      </c>
      <c r="I90" s="76" t="s">
        <v>6</v>
      </c>
      <c r="J90" s="76" t="s">
        <v>7</v>
      </c>
      <c r="K90" s="76" t="s">
        <v>8</v>
      </c>
      <c r="L90" s="76" t="s">
        <v>185</v>
      </c>
      <c r="M90" s="76" t="s">
        <v>10</v>
      </c>
      <c r="N90" s="76" t="s">
        <v>11</v>
      </c>
      <c r="O90" s="76" t="s">
        <v>196</v>
      </c>
      <c r="P90" s="76" t="s">
        <v>194</v>
      </c>
      <c r="Q90" s="76" t="s">
        <v>195</v>
      </c>
      <c r="R90" s="76" t="s">
        <v>238</v>
      </c>
      <c r="S90" s="76" t="s">
        <v>237</v>
      </c>
      <c r="T90" s="76" t="s">
        <v>288</v>
      </c>
      <c r="U90" s="107" t="s">
        <v>307</v>
      </c>
      <c r="V90" s="107" t="s">
        <v>308</v>
      </c>
      <c r="W90" s="107" t="s">
        <v>309</v>
      </c>
      <c r="X90" s="107" t="s">
        <v>310</v>
      </c>
    </row>
    <row r="91" spans="2:24" ht="16.5" thickTop="1" thickBot="1">
      <c r="B91" s="117" t="s">
        <v>327</v>
      </c>
      <c r="C91" s="103">
        <v>679</v>
      </c>
      <c r="D91" s="103">
        <v>516</v>
      </c>
      <c r="E91" s="103">
        <v>484</v>
      </c>
      <c r="F91" s="103">
        <v>470</v>
      </c>
      <c r="G91" s="103">
        <v>456</v>
      </c>
      <c r="H91" s="103">
        <v>433</v>
      </c>
      <c r="I91" s="103">
        <v>426</v>
      </c>
      <c r="J91" s="103">
        <v>415</v>
      </c>
      <c r="K91" s="103">
        <v>258</v>
      </c>
      <c r="L91" s="103">
        <v>125</v>
      </c>
      <c r="M91" s="103">
        <v>44</v>
      </c>
      <c r="N91" s="103">
        <v>29</v>
      </c>
      <c r="O91" s="103">
        <v>50</v>
      </c>
      <c r="P91" s="103">
        <v>49</v>
      </c>
      <c r="Q91" s="103">
        <v>70</v>
      </c>
      <c r="R91" s="103">
        <v>62</v>
      </c>
      <c r="S91" s="103">
        <v>78</v>
      </c>
      <c r="T91" s="103">
        <v>64</v>
      </c>
      <c r="U91" s="103">
        <v>60</v>
      </c>
      <c r="V91" s="103">
        <v>52</v>
      </c>
      <c r="W91" s="103">
        <v>65</v>
      </c>
      <c r="X91" s="103">
        <v>17</v>
      </c>
    </row>
    <row r="92" spans="2:24" ht="16.5" thickTop="1" thickBot="1">
      <c r="B92" s="117" t="s">
        <v>333</v>
      </c>
      <c r="C92" s="103">
        <v>330</v>
      </c>
      <c r="D92" s="103">
        <v>195</v>
      </c>
      <c r="E92" s="103">
        <v>171</v>
      </c>
      <c r="F92" s="103">
        <v>154</v>
      </c>
      <c r="G92" s="103">
        <v>144</v>
      </c>
      <c r="H92" s="103">
        <v>139</v>
      </c>
      <c r="I92" s="103">
        <v>135</v>
      </c>
      <c r="J92" s="103">
        <v>129</v>
      </c>
      <c r="K92" s="103">
        <v>125</v>
      </c>
      <c r="L92" s="103">
        <v>37</v>
      </c>
      <c r="M92" s="103">
        <v>3</v>
      </c>
      <c r="N92" s="103">
        <v>2</v>
      </c>
      <c r="O92" s="103">
        <v>1</v>
      </c>
      <c r="P92" s="138">
        <v>0</v>
      </c>
      <c r="Q92" s="138">
        <v>0</v>
      </c>
      <c r="R92" s="138">
        <v>0</v>
      </c>
      <c r="S92" s="138">
        <v>0</v>
      </c>
      <c r="T92" s="138">
        <v>0</v>
      </c>
      <c r="U92" s="138">
        <v>0</v>
      </c>
      <c r="V92" s="138">
        <v>0</v>
      </c>
      <c r="W92" s="138">
        <v>0</v>
      </c>
      <c r="X92" s="138">
        <v>0</v>
      </c>
    </row>
    <row r="93" spans="2:24" ht="16.5" thickTop="1" thickBot="1">
      <c r="B93" s="117" t="s">
        <v>334</v>
      </c>
      <c r="C93" s="103">
        <v>786</v>
      </c>
      <c r="D93" s="103">
        <v>582</v>
      </c>
      <c r="E93" s="103">
        <v>556</v>
      </c>
      <c r="F93" s="103">
        <v>524</v>
      </c>
      <c r="G93" s="103">
        <v>506</v>
      </c>
      <c r="H93" s="103">
        <v>455</v>
      </c>
      <c r="I93" s="103">
        <v>447</v>
      </c>
      <c r="J93" s="103">
        <v>423</v>
      </c>
      <c r="K93" s="103">
        <v>331</v>
      </c>
      <c r="L93" s="103">
        <v>155</v>
      </c>
      <c r="M93" s="103">
        <v>76</v>
      </c>
      <c r="N93" s="103">
        <v>65</v>
      </c>
      <c r="O93" s="103">
        <v>69</v>
      </c>
      <c r="P93" s="103">
        <v>74</v>
      </c>
      <c r="Q93" s="103">
        <v>64</v>
      </c>
      <c r="R93" s="103">
        <v>54</v>
      </c>
      <c r="S93" s="103">
        <v>76</v>
      </c>
      <c r="T93" s="103">
        <v>63</v>
      </c>
      <c r="U93" s="103">
        <v>56</v>
      </c>
      <c r="V93" s="103">
        <v>37</v>
      </c>
      <c r="W93" s="103">
        <v>40</v>
      </c>
      <c r="X93" s="103">
        <v>2</v>
      </c>
    </row>
    <row r="94" spans="2:24" ht="16.5" thickTop="1" thickBot="1">
      <c r="B94" s="117" t="s">
        <v>328</v>
      </c>
      <c r="C94" s="103">
        <v>117</v>
      </c>
      <c r="D94" s="103">
        <v>77</v>
      </c>
      <c r="E94" s="103">
        <v>69</v>
      </c>
      <c r="F94" s="103">
        <v>65</v>
      </c>
      <c r="G94" s="103">
        <v>61</v>
      </c>
      <c r="H94" s="103">
        <v>62</v>
      </c>
      <c r="I94" s="103">
        <v>61</v>
      </c>
      <c r="J94" s="103">
        <v>57</v>
      </c>
      <c r="K94" s="103">
        <v>38</v>
      </c>
      <c r="L94" s="103">
        <v>20</v>
      </c>
      <c r="M94" s="103">
        <v>6</v>
      </c>
      <c r="N94" s="103">
        <v>1</v>
      </c>
      <c r="O94" s="103">
        <v>1</v>
      </c>
      <c r="P94" s="103">
        <v>2</v>
      </c>
      <c r="Q94" s="103">
        <v>3</v>
      </c>
      <c r="R94" s="103">
        <v>3</v>
      </c>
      <c r="S94" s="103">
        <v>3</v>
      </c>
      <c r="T94" s="103">
        <v>2</v>
      </c>
      <c r="U94" s="103">
        <v>3</v>
      </c>
      <c r="V94" s="103">
        <v>1</v>
      </c>
      <c r="W94" s="103">
        <v>1</v>
      </c>
      <c r="X94" s="138">
        <v>0</v>
      </c>
    </row>
    <row r="95" spans="2:24" ht="16.5" thickTop="1" thickBot="1">
      <c r="B95" s="117" t="s">
        <v>329</v>
      </c>
      <c r="C95" s="103">
        <v>3</v>
      </c>
      <c r="D95" s="138">
        <v>0</v>
      </c>
      <c r="E95" s="138">
        <v>0</v>
      </c>
      <c r="F95" s="138">
        <v>0</v>
      </c>
      <c r="G95" s="138">
        <v>0</v>
      </c>
      <c r="H95" s="138">
        <v>0</v>
      </c>
      <c r="I95" s="138">
        <v>0</v>
      </c>
      <c r="J95" s="138">
        <v>0</v>
      </c>
      <c r="K95" s="138">
        <v>0</v>
      </c>
      <c r="L95" s="138">
        <v>0</v>
      </c>
      <c r="M95" s="138">
        <v>0</v>
      </c>
      <c r="N95" s="138">
        <v>0</v>
      </c>
      <c r="O95" s="138">
        <v>0</v>
      </c>
      <c r="P95" s="138">
        <v>0</v>
      </c>
      <c r="Q95" s="138">
        <v>0</v>
      </c>
      <c r="R95" s="138">
        <v>0</v>
      </c>
      <c r="S95" s="138">
        <v>0</v>
      </c>
      <c r="T95" s="138">
        <v>0</v>
      </c>
      <c r="U95" s="138">
        <v>0</v>
      </c>
      <c r="V95" s="138">
        <v>0</v>
      </c>
      <c r="W95" s="138">
        <v>0</v>
      </c>
      <c r="X95" s="138">
        <v>0</v>
      </c>
    </row>
    <row r="96" spans="2:24" ht="25.5" thickTop="1" thickBot="1">
      <c r="B96" s="117" t="s">
        <v>331</v>
      </c>
      <c r="C96" s="103">
        <v>297</v>
      </c>
      <c r="D96" s="103">
        <v>228</v>
      </c>
      <c r="E96" s="103">
        <v>218</v>
      </c>
      <c r="F96" s="103">
        <v>214</v>
      </c>
      <c r="G96" s="103">
        <v>206</v>
      </c>
      <c r="H96" s="103">
        <v>201</v>
      </c>
      <c r="I96" s="103">
        <v>185</v>
      </c>
      <c r="J96" s="103">
        <v>172</v>
      </c>
      <c r="K96" s="103">
        <v>140</v>
      </c>
      <c r="L96" s="103">
        <v>66</v>
      </c>
      <c r="M96" s="103">
        <v>27</v>
      </c>
      <c r="N96" s="103">
        <v>4</v>
      </c>
      <c r="O96" s="103">
        <v>2</v>
      </c>
      <c r="P96" s="103">
        <v>3</v>
      </c>
      <c r="Q96" s="103">
        <v>2</v>
      </c>
      <c r="R96" s="103">
        <v>1</v>
      </c>
      <c r="S96" s="138">
        <v>0</v>
      </c>
      <c r="T96" s="138">
        <v>0</v>
      </c>
      <c r="U96" s="138">
        <v>0</v>
      </c>
      <c r="V96" s="138">
        <v>0</v>
      </c>
      <c r="W96" s="103">
        <v>1</v>
      </c>
      <c r="X96" s="138">
        <v>0</v>
      </c>
    </row>
    <row r="97" spans="2:24" ht="16.5" thickTop="1" thickBot="1">
      <c r="B97" s="117" t="s">
        <v>332</v>
      </c>
      <c r="C97" s="103">
        <v>342</v>
      </c>
      <c r="D97" s="103">
        <v>279</v>
      </c>
      <c r="E97" s="103">
        <v>284</v>
      </c>
      <c r="F97" s="103">
        <v>279</v>
      </c>
      <c r="G97" s="103">
        <v>264</v>
      </c>
      <c r="H97" s="103">
        <v>252</v>
      </c>
      <c r="I97" s="103">
        <v>232</v>
      </c>
      <c r="J97" s="103">
        <v>219</v>
      </c>
      <c r="K97" s="103">
        <v>146</v>
      </c>
      <c r="L97" s="103">
        <v>52</v>
      </c>
      <c r="M97" s="103">
        <v>49</v>
      </c>
      <c r="N97" s="103">
        <v>55</v>
      </c>
      <c r="O97" s="103">
        <v>64</v>
      </c>
      <c r="P97" s="103">
        <v>74</v>
      </c>
      <c r="Q97" s="103">
        <v>99</v>
      </c>
      <c r="R97" s="103">
        <v>98</v>
      </c>
      <c r="S97" s="103">
        <v>87</v>
      </c>
      <c r="T97" s="103">
        <v>88</v>
      </c>
      <c r="U97" s="103">
        <v>101</v>
      </c>
      <c r="V97" s="103">
        <v>90</v>
      </c>
      <c r="W97" s="103">
        <v>74</v>
      </c>
      <c r="X97" s="103">
        <v>19</v>
      </c>
    </row>
    <row r="98" spans="2:24" ht="25.5" thickTop="1" thickBot="1">
      <c r="B98" s="117" t="s">
        <v>336</v>
      </c>
      <c r="C98" s="103">
        <v>51</v>
      </c>
      <c r="D98" s="103">
        <v>41</v>
      </c>
      <c r="E98" s="103">
        <v>41</v>
      </c>
      <c r="F98" s="103">
        <v>39</v>
      </c>
      <c r="G98" s="103">
        <v>39</v>
      </c>
      <c r="H98" s="103">
        <v>39</v>
      </c>
      <c r="I98" s="103">
        <v>37</v>
      </c>
      <c r="J98" s="103">
        <v>26</v>
      </c>
      <c r="K98" s="103">
        <v>14</v>
      </c>
      <c r="L98" s="103">
        <v>5</v>
      </c>
      <c r="M98" s="138">
        <v>0</v>
      </c>
      <c r="N98" s="103">
        <v>1</v>
      </c>
      <c r="O98" s="103">
        <v>1</v>
      </c>
      <c r="P98" s="138">
        <v>0</v>
      </c>
      <c r="Q98" s="138">
        <v>0</v>
      </c>
      <c r="R98" s="138">
        <v>0</v>
      </c>
      <c r="S98" s="138">
        <v>0</v>
      </c>
      <c r="T98" s="138">
        <v>0</v>
      </c>
      <c r="U98" s="138">
        <v>0</v>
      </c>
      <c r="V98" s="138">
        <v>0</v>
      </c>
      <c r="W98" s="138">
        <v>0</v>
      </c>
      <c r="X98" s="138">
        <v>0</v>
      </c>
    </row>
    <row r="99" spans="2:24" ht="16.5" thickTop="1" thickBot="1">
      <c r="B99" s="117" t="s">
        <v>330</v>
      </c>
      <c r="C99" s="103">
        <v>263</v>
      </c>
      <c r="D99" s="103">
        <v>251</v>
      </c>
      <c r="E99" s="103">
        <v>244</v>
      </c>
      <c r="F99" s="103">
        <v>224</v>
      </c>
      <c r="G99" s="103">
        <v>209</v>
      </c>
      <c r="H99" s="103">
        <v>194</v>
      </c>
      <c r="I99" s="103">
        <v>171</v>
      </c>
      <c r="J99" s="103">
        <v>154</v>
      </c>
      <c r="K99" s="103">
        <v>104</v>
      </c>
      <c r="L99" s="103">
        <v>44</v>
      </c>
      <c r="M99" s="103">
        <v>25</v>
      </c>
      <c r="N99" s="103">
        <v>16</v>
      </c>
      <c r="O99" s="103">
        <v>5</v>
      </c>
      <c r="P99" s="103">
        <v>8</v>
      </c>
      <c r="Q99" s="103">
        <v>6</v>
      </c>
      <c r="R99" s="103">
        <v>2</v>
      </c>
      <c r="S99" s="103">
        <v>3</v>
      </c>
      <c r="T99" s="103">
        <v>2</v>
      </c>
      <c r="U99" s="103">
        <v>2</v>
      </c>
      <c r="V99" s="103"/>
      <c r="W99" s="103">
        <v>1</v>
      </c>
      <c r="X99" s="138">
        <v>0</v>
      </c>
    </row>
    <row r="100" spans="2:24" s="57" customFormat="1" ht="16.5" thickTop="1" thickBot="1">
      <c r="B100" s="67" t="s">
        <v>85</v>
      </c>
      <c r="C100" s="67">
        <f>C91+C92+C93+C94+C96+C95+C97+C98+C99</f>
        <v>2868</v>
      </c>
      <c r="D100" s="67">
        <f t="shared" ref="D100:X100" si="14">D91+D92+D93+D94+D96+D95+D97+D98+D99</f>
        <v>2169</v>
      </c>
      <c r="E100" s="67">
        <f t="shared" si="14"/>
        <v>2067</v>
      </c>
      <c r="F100" s="67">
        <f t="shared" si="14"/>
        <v>1969</v>
      </c>
      <c r="G100" s="67">
        <f t="shared" si="14"/>
        <v>1885</v>
      </c>
      <c r="H100" s="67">
        <f t="shared" si="14"/>
        <v>1775</v>
      </c>
      <c r="I100" s="67">
        <f t="shared" si="14"/>
        <v>1694</v>
      </c>
      <c r="J100" s="67">
        <f t="shared" si="14"/>
        <v>1595</v>
      </c>
      <c r="K100" s="67">
        <f t="shared" si="14"/>
        <v>1156</v>
      </c>
      <c r="L100" s="67">
        <f t="shared" si="14"/>
        <v>504</v>
      </c>
      <c r="M100" s="67">
        <f t="shared" si="14"/>
        <v>230</v>
      </c>
      <c r="N100" s="67">
        <f t="shared" si="14"/>
        <v>173</v>
      </c>
      <c r="O100" s="67">
        <f t="shared" si="14"/>
        <v>193</v>
      </c>
      <c r="P100" s="67">
        <f t="shared" si="14"/>
        <v>210</v>
      </c>
      <c r="Q100" s="67">
        <f t="shared" si="14"/>
        <v>244</v>
      </c>
      <c r="R100" s="67">
        <f t="shared" si="14"/>
        <v>220</v>
      </c>
      <c r="S100" s="67">
        <f t="shared" si="14"/>
        <v>247</v>
      </c>
      <c r="T100" s="67">
        <f t="shared" si="14"/>
        <v>219</v>
      </c>
      <c r="U100" s="67">
        <f t="shared" si="14"/>
        <v>222</v>
      </c>
      <c r="V100" s="67">
        <f t="shared" si="14"/>
        <v>180</v>
      </c>
      <c r="W100" s="67">
        <f t="shared" si="14"/>
        <v>182</v>
      </c>
      <c r="X100" s="67">
        <f t="shared" si="14"/>
        <v>38</v>
      </c>
    </row>
    <row r="101" spans="2:24" ht="15.75" thickTop="1">
      <c r="B101" s="111" t="s">
        <v>326</v>
      </c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</row>
    <row r="102" spans="2:24" ht="15.75" thickBot="1">
      <c r="B102" s="112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</row>
    <row r="103" spans="2:24" ht="16.5" thickTop="1" thickBot="1">
      <c r="B103" s="115" t="s">
        <v>25</v>
      </c>
      <c r="C103" s="76" t="s">
        <v>0</v>
      </c>
      <c r="D103" s="76" t="s">
        <v>1</v>
      </c>
      <c r="E103" s="76" t="s">
        <v>2</v>
      </c>
      <c r="F103" s="76" t="s">
        <v>3</v>
      </c>
      <c r="G103" s="76" t="s">
        <v>4</v>
      </c>
      <c r="H103" s="76" t="s">
        <v>5</v>
      </c>
      <c r="I103" s="76" t="s">
        <v>6</v>
      </c>
      <c r="J103" s="76" t="s">
        <v>7</v>
      </c>
      <c r="K103" s="76" t="s">
        <v>8</v>
      </c>
      <c r="L103" s="76" t="s">
        <v>185</v>
      </c>
      <c r="M103" s="76" t="s">
        <v>10</v>
      </c>
      <c r="N103" s="76" t="s">
        <v>11</v>
      </c>
      <c r="O103" s="76" t="s">
        <v>196</v>
      </c>
      <c r="P103" s="76" t="s">
        <v>194</v>
      </c>
      <c r="Q103" s="76" t="s">
        <v>195</v>
      </c>
      <c r="R103" s="76" t="s">
        <v>238</v>
      </c>
      <c r="S103" s="76" t="s">
        <v>237</v>
      </c>
      <c r="T103" s="76" t="s">
        <v>288</v>
      </c>
      <c r="U103" s="107" t="s">
        <v>307</v>
      </c>
      <c r="V103" s="107" t="s">
        <v>308</v>
      </c>
      <c r="W103" s="107" t="s">
        <v>309</v>
      </c>
      <c r="X103" s="107" t="s">
        <v>310</v>
      </c>
    </row>
    <row r="104" spans="2:24" ht="16.5" thickTop="1" thickBot="1">
      <c r="B104" s="117" t="s">
        <v>327</v>
      </c>
      <c r="C104" s="103">
        <v>86</v>
      </c>
      <c r="D104" s="103">
        <v>59</v>
      </c>
      <c r="E104" s="103">
        <v>76</v>
      </c>
      <c r="F104" s="103">
        <v>36</v>
      </c>
      <c r="G104" s="103">
        <v>53</v>
      </c>
      <c r="H104" s="103">
        <v>42</v>
      </c>
      <c r="I104" s="103">
        <v>41</v>
      </c>
      <c r="J104" s="103">
        <v>41</v>
      </c>
      <c r="K104" s="103">
        <v>39</v>
      </c>
      <c r="L104" s="103">
        <v>30</v>
      </c>
      <c r="M104" s="103">
        <v>14</v>
      </c>
      <c r="N104" s="103">
        <v>8</v>
      </c>
      <c r="O104" s="138">
        <v>0</v>
      </c>
      <c r="P104" s="103">
        <v>9</v>
      </c>
      <c r="Q104" s="103">
        <v>7</v>
      </c>
      <c r="R104" s="103">
        <v>21</v>
      </c>
      <c r="S104" s="103">
        <v>42</v>
      </c>
      <c r="T104" s="103">
        <v>9</v>
      </c>
      <c r="U104" s="103">
        <v>18</v>
      </c>
      <c r="V104" s="103">
        <v>13</v>
      </c>
      <c r="W104" s="103">
        <v>16</v>
      </c>
      <c r="X104" s="103">
        <v>1</v>
      </c>
    </row>
    <row r="105" spans="2:24" ht="16.5" thickTop="1" thickBot="1">
      <c r="B105" s="117" t="s">
        <v>333</v>
      </c>
      <c r="C105" s="103">
        <v>209</v>
      </c>
      <c r="D105" s="103">
        <v>146</v>
      </c>
      <c r="E105" s="103">
        <v>106</v>
      </c>
      <c r="F105" s="103">
        <v>73</v>
      </c>
      <c r="G105" s="103">
        <v>104</v>
      </c>
      <c r="H105" s="103">
        <v>83</v>
      </c>
      <c r="I105" s="103">
        <v>83</v>
      </c>
      <c r="J105" s="103">
        <v>78</v>
      </c>
      <c r="K105" s="103">
        <v>78</v>
      </c>
      <c r="L105" s="103">
        <v>69</v>
      </c>
      <c r="M105" s="103">
        <v>32</v>
      </c>
      <c r="N105" s="103">
        <v>19</v>
      </c>
      <c r="O105" s="138">
        <v>0</v>
      </c>
      <c r="P105" s="103">
        <v>17</v>
      </c>
      <c r="Q105" s="103">
        <v>14</v>
      </c>
      <c r="R105" s="138">
        <v>0</v>
      </c>
      <c r="S105" s="138">
        <v>0</v>
      </c>
      <c r="T105" s="138">
        <v>0</v>
      </c>
      <c r="U105" s="138">
        <v>0</v>
      </c>
      <c r="V105" s="138">
        <v>0</v>
      </c>
      <c r="W105" s="138">
        <v>0</v>
      </c>
      <c r="X105" s="138">
        <v>0</v>
      </c>
    </row>
    <row r="106" spans="2:24" ht="16.5" thickTop="1" thickBot="1">
      <c r="B106" s="117" t="s">
        <v>334</v>
      </c>
      <c r="C106" s="103">
        <v>256</v>
      </c>
      <c r="D106" s="103">
        <v>182</v>
      </c>
      <c r="E106" s="103">
        <v>223</v>
      </c>
      <c r="F106" s="103">
        <v>153</v>
      </c>
      <c r="G106" s="103">
        <v>186</v>
      </c>
      <c r="H106" s="103">
        <v>193</v>
      </c>
      <c r="I106" s="103">
        <v>211</v>
      </c>
      <c r="J106" s="103">
        <v>266</v>
      </c>
      <c r="K106" s="103">
        <v>239</v>
      </c>
      <c r="L106" s="103">
        <v>202</v>
      </c>
      <c r="M106" s="103">
        <v>102</v>
      </c>
      <c r="N106" s="103">
        <v>84</v>
      </c>
      <c r="O106" s="138">
        <v>0</v>
      </c>
      <c r="P106" s="103">
        <v>70</v>
      </c>
      <c r="Q106" s="103">
        <v>68</v>
      </c>
      <c r="R106" s="103">
        <v>96</v>
      </c>
      <c r="S106" s="103">
        <v>87</v>
      </c>
      <c r="T106" s="103">
        <v>18</v>
      </c>
      <c r="U106" s="103">
        <v>17</v>
      </c>
      <c r="V106" s="103">
        <v>24</v>
      </c>
      <c r="W106" s="103">
        <v>12</v>
      </c>
      <c r="X106" s="103">
        <v>3</v>
      </c>
    </row>
    <row r="107" spans="2:24" ht="16.5" thickTop="1" thickBot="1">
      <c r="B107" s="117" t="s">
        <v>328</v>
      </c>
      <c r="C107" s="103">
        <v>15</v>
      </c>
      <c r="D107" s="103">
        <v>10</v>
      </c>
      <c r="E107" s="103">
        <v>22</v>
      </c>
      <c r="F107" s="103">
        <v>19</v>
      </c>
      <c r="G107" s="103">
        <v>34</v>
      </c>
      <c r="H107" s="103">
        <v>23</v>
      </c>
      <c r="I107" s="103">
        <v>23</v>
      </c>
      <c r="J107" s="103">
        <v>19</v>
      </c>
      <c r="K107" s="103">
        <v>19</v>
      </c>
      <c r="L107" s="103">
        <v>16</v>
      </c>
      <c r="M107" s="103">
        <v>9</v>
      </c>
      <c r="N107" s="103">
        <v>8</v>
      </c>
      <c r="O107" s="138">
        <v>0</v>
      </c>
      <c r="P107" s="103">
        <v>8</v>
      </c>
      <c r="Q107" s="103">
        <v>7</v>
      </c>
      <c r="R107" s="103">
        <v>1</v>
      </c>
      <c r="S107" s="138">
        <v>0</v>
      </c>
      <c r="T107" s="103">
        <v>2</v>
      </c>
      <c r="U107" s="138">
        <v>0</v>
      </c>
      <c r="V107" s="138">
        <v>0</v>
      </c>
      <c r="W107" s="138">
        <v>0</v>
      </c>
      <c r="X107" s="138">
        <v>0</v>
      </c>
    </row>
    <row r="108" spans="2:24" ht="25.5" thickTop="1" thickBot="1">
      <c r="B108" s="117" t="s">
        <v>331</v>
      </c>
      <c r="C108" s="103">
        <v>157</v>
      </c>
      <c r="D108" s="103">
        <v>108</v>
      </c>
      <c r="E108" s="103">
        <v>92</v>
      </c>
      <c r="F108" s="103">
        <v>79</v>
      </c>
      <c r="G108" s="103">
        <v>75</v>
      </c>
      <c r="H108" s="103">
        <v>77</v>
      </c>
      <c r="I108" s="103">
        <v>75</v>
      </c>
      <c r="J108" s="103">
        <v>73</v>
      </c>
      <c r="K108" s="103">
        <v>71</v>
      </c>
      <c r="L108" s="103">
        <v>50</v>
      </c>
      <c r="M108" s="103">
        <v>24</v>
      </c>
      <c r="N108" s="103">
        <v>6</v>
      </c>
      <c r="O108" s="138">
        <v>0</v>
      </c>
      <c r="P108" s="103">
        <v>5</v>
      </c>
      <c r="Q108" s="103">
        <v>3</v>
      </c>
      <c r="R108" s="103">
        <v>4</v>
      </c>
      <c r="S108" s="138">
        <v>0</v>
      </c>
      <c r="T108" s="103">
        <v>1</v>
      </c>
      <c r="U108" s="103">
        <v>1</v>
      </c>
      <c r="V108" s="138">
        <v>0</v>
      </c>
      <c r="W108" s="138">
        <v>0</v>
      </c>
      <c r="X108" s="138">
        <v>0</v>
      </c>
    </row>
    <row r="109" spans="2:24" ht="16.5" thickTop="1" thickBot="1">
      <c r="B109" s="117" t="s">
        <v>332</v>
      </c>
      <c r="C109" s="103">
        <v>132</v>
      </c>
      <c r="D109" s="103">
        <v>92</v>
      </c>
      <c r="E109" s="103">
        <v>72</v>
      </c>
      <c r="F109" s="103">
        <v>69</v>
      </c>
      <c r="G109" s="103">
        <v>83</v>
      </c>
      <c r="H109" s="103">
        <v>76</v>
      </c>
      <c r="I109" s="103">
        <v>71</v>
      </c>
      <c r="J109" s="103">
        <v>70</v>
      </c>
      <c r="K109" s="103">
        <v>70</v>
      </c>
      <c r="L109" s="103">
        <v>45</v>
      </c>
      <c r="M109" s="103">
        <v>21</v>
      </c>
      <c r="N109" s="103">
        <v>5</v>
      </c>
      <c r="O109" s="138">
        <v>0</v>
      </c>
      <c r="P109" s="103">
        <v>6</v>
      </c>
      <c r="Q109" s="103">
        <v>4</v>
      </c>
      <c r="R109" s="103">
        <v>4</v>
      </c>
      <c r="S109" s="138">
        <v>0</v>
      </c>
      <c r="T109" s="103">
        <v>3</v>
      </c>
      <c r="U109" s="103">
        <v>2</v>
      </c>
      <c r="V109" s="103">
        <v>3</v>
      </c>
      <c r="W109" s="103">
        <v>2</v>
      </c>
      <c r="X109" s="138">
        <v>0</v>
      </c>
    </row>
    <row r="110" spans="2:24" ht="25.5" thickTop="1" thickBot="1">
      <c r="B110" s="117" t="s">
        <v>336</v>
      </c>
      <c r="C110" s="103">
        <v>78</v>
      </c>
      <c r="D110" s="103">
        <v>41</v>
      </c>
      <c r="E110" s="103">
        <v>31</v>
      </c>
      <c r="F110" s="103">
        <v>27</v>
      </c>
      <c r="G110" s="103">
        <v>27</v>
      </c>
      <c r="H110" s="103">
        <v>45</v>
      </c>
      <c r="I110" s="103">
        <v>43</v>
      </c>
      <c r="J110" s="103">
        <v>43</v>
      </c>
      <c r="K110" s="103">
        <v>43</v>
      </c>
      <c r="L110" s="103">
        <v>34</v>
      </c>
      <c r="M110" s="103">
        <v>24</v>
      </c>
      <c r="N110" s="103">
        <v>10</v>
      </c>
      <c r="O110" s="138">
        <v>0</v>
      </c>
      <c r="P110" s="103">
        <v>14</v>
      </c>
      <c r="Q110" s="103">
        <v>13</v>
      </c>
      <c r="R110" s="103">
        <v>13</v>
      </c>
      <c r="S110" s="138">
        <v>0</v>
      </c>
      <c r="T110" s="138">
        <v>0</v>
      </c>
      <c r="U110" s="138">
        <v>0</v>
      </c>
      <c r="V110" s="138">
        <v>0</v>
      </c>
      <c r="W110" s="138">
        <v>0</v>
      </c>
      <c r="X110" s="138">
        <v>0</v>
      </c>
    </row>
    <row r="111" spans="2:24" ht="16.5" thickTop="1" thickBot="1">
      <c r="B111" s="117" t="s">
        <v>330</v>
      </c>
      <c r="C111" s="103">
        <v>148</v>
      </c>
      <c r="D111" s="103">
        <v>111</v>
      </c>
      <c r="E111" s="103">
        <v>149</v>
      </c>
      <c r="F111" s="103">
        <v>103</v>
      </c>
      <c r="G111" s="103">
        <v>127</v>
      </c>
      <c r="H111" s="103">
        <v>115</v>
      </c>
      <c r="I111" s="103">
        <v>131</v>
      </c>
      <c r="J111" s="103">
        <v>128</v>
      </c>
      <c r="K111" s="103">
        <v>123</v>
      </c>
      <c r="L111" s="103">
        <v>95</v>
      </c>
      <c r="M111" s="103">
        <v>59</v>
      </c>
      <c r="N111" s="103">
        <v>34</v>
      </c>
      <c r="O111" s="103">
        <v>1</v>
      </c>
      <c r="P111" s="103">
        <v>26</v>
      </c>
      <c r="Q111" s="103">
        <v>26</v>
      </c>
      <c r="R111" s="103">
        <v>16</v>
      </c>
      <c r="S111" s="103">
        <v>11</v>
      </c>
      <c r="T111" s="103">
        <v>1</v>
      </c>
      <c r="U111" s="138">
        <v>0</v>
      </c>
      <c r="V111" s="138">
        <v>0</v>
      </c>
      <c r="W111" s="138">
        <v>0</v>
      </c>
      <c r="X111" s="138">
        <v>0</v>
      </c>
    </row>
    <row r="112" spans="2:24" ht="25.5" thickTop="1" thickBot="1">
      <c r="B112" s="117" t="s">
        <v>335</v>
      </c>
      <c r="C112" s="138">
        <v>0</v>
      </c>
      <c r="D112" s="138">
        <v>0</v>
      </c>
      <c r="E112" s="103">
        <v>15</v>
      </c>
      <c r="F112" s="138">
        <v>0</v>
      </c>
      <c r="G112" s="138">
        <v>0</v>
      </c>
      <c r="H112" s="138">
        <v>0</v>
      </c>
      <c r="I112" s="138">
        <v>0</v>
      </c>
      <c r="J112" s="138">
        <v>0</v>
      </c>
      <c r="K112" s="138">
        <v>0</v>
      </c>
      <c r="L112" s="138">
        <v>0</v>
      </c>
      <c r="M112" s="138">
        <v>0</v>
      </c>
      <c r="N112" s="138">
        <v>0</v>
      </c>
      <c r="O112" s="138">
        <v>0</v>
      </c>
      <c r="P112" s="138">
        <v>0</v>
      </c>
      <c r="Q112" s="138">
        <v>0</v>
      </c>
      <c r="R112" s="138">
        <v>0</v>
      </c>
      <c r="S112" s="138">
        <v>0</v>
      </c>
      <c r="T112" s="138">
        <v>0</v>
      </c>
      <c r="U112" s="138">
        <v>0</v>
      </c>
      <c r="V112" s="138">
        <v>0</v>
      </c>
      <c r="W112" s="138">
        <v>0</v>
      </c>
      <c r="X112" s="138">
        <v>0</v>
      </c>
    </row>
    <row r="113" spans="2:24" s="57" customFormat="1" ht="16.5" thickTop="1" thickBot="1">
      <c r="B113" s="67" t="s">
        <v>86</v>
      </c>
      <c r="C113" s="67">
        <f>SUM(C104:C112)</f>
        <v>1081</v>
      </c>
      <c r="D113" s="67">
        <f t="shared" ref="D113:X113" si="15">SUM(D104:D112)</f>
        <v>749</v>
      </c>
      <c r="E113" s="67">
        <f t="shared" si="15"/>
        <v>786</v>
      </c>
      <c r="F113" s="67">
        <f t="shared" si="15"/>
        <v>559</v>
      </c>
      <c r="G113" s="67">
        <f t="shared" si="15"/>
        <v>689</v>
      </c>
      <c r="H113" s="67">
        <f t="shared" si="15"/>
        <v>654</v>
      </c>
      <c r="I113" s="67">
        <f t="shared" si="15"/>
        <v>678</v>
      </c>
      <c r="J113" s="67">
        <f t="shared" si="15"/>
        <v>718</v>
      </c>
      <c r="K113" s="67">
        <f t="shared" si="15"/>
        <v>682</v>
      </c>
      <c r="L113" s="67">
        <f t="shared" si="15"/>
        <v>541</v>
      </c>
      <c r="M113" s="67">
        <f t="shared" si="15"/>
        <v>285</v>
      </c>
      <c r="N113" s="67">
        <f t="shared" si="15"/>
        <v>174</v>
      </c>
      <c r="O113" s="67">
        <f t="shared" si="15"/>
        <v>1</v>
      </c>
      <c r="P113" s="67">
        <f t="shared" si="15"/>
        <v>155</v>
      </c>
      <c r="Q113" s="67">
        <f t="shared" si="15"/>
        <v>142</v>
      </c>
      <c r="R113" s="67">
        <f t="shared" si="15"/>
        <v>155</v>
      </c>
      <c r="S113" s="67">
        <f t="shared" si="15"/>
        <v>140</v>
      </c>
      <c r="T113" s="67">
        <f t="shared" si="15"/>
        <v>34</v>
      </c>
      <c r="U113" s="67">
        <f t="shared" si="15"/>
        <v>38</v>
      </c>
      <c r="V113" s="67">
        <f t="shared" si="15"/>
        <v>40</v>
      </c>
      <c r="W113" s="67">
        <f t="shared" si="15"/>
        <v>30</v>
      </c>
      <c r="X113" s="67">
        <f t="shared" si="15"/>
        <v>4</v>
      </c>
    </row>
    <row r="114" spans="2:24" ht="15.75" thickTop="1">
      <c r="B114" s="111" t="s">
        <v>326</v>
      </c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</row>
    <row r="115" spans="2:24" ht="15.75" thickBot="1">
      <c r="B115" s="112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</row>
    <row r="116" spans="2:24" ht="16.5" thickTop="1" thickBot="1">
      <c r="B116" s="115" t="s">
        <v>12</v>
      </c>
      <c r="C116" s="76" t="s">
        <v>0</v>
      </c>
      <c r="D116" s="76" t="s">
        <v>1</v>
      </c>
      <c r="E116" s="76" t="s">
        <v>2</v>
      </c>
      <c r="F116" s="76" t="s">
        <v>3</v>
      </c>
      <c r="G116" s="76" t="s">
        <v>4</v>
      </c>
      <c r="H116" s="76" t="s">
        <v>5</v>
      </c>
      <c r="I116" s="76" t="s">
        <v>6</v>
      </c>
      <c r="J116" s="76" t="s">
        <v>7</v>
      </c>
      <c r="K116" s="76" t="s">
        <v>8</v>
      </c>
      <c r="L116" s="76" t="s">
        <v>185</v>
      </c>
      <c r="M116" s="76" t="s">
        <v>10</v>
      </c>
      <c r="N116" s="76" t="s">
        <v>11</v>
      </c>
      <c r="O116" s="76" t="s">
        <v>196</v>
      </c>
      <c r="P116" s="76" t="s">
        <v>194</v>
      </c>
      <c r="Q116" s="76" t="s">
        <v>195</v>
      </c>
      <c r="R116" s="76" t="s">
        <v>238</v>
      </c>
      <c r="S116" s="76" t="s">
        <v>237</v>
      </c>
      <c r="T116" s="76" t="s">
        <v>288</v>
      </c>
      <c r="U116" s="107" t="s">
        <v>307</v>
      </c>
      <c r="V116" s="107" t="s">
        <v>308</v>
      </c>
      <c r="W116" s="107" t="s">
        <v>309</v>
      </c>
      <c r="X116" s="107" t="s">
        <v>310</v>
      </c>
    </row>
    <row r="117" spans="2:24" ht="16.5" thickTop="1" thickBot="1">
      <c r="B117" s="117" t="s">
        <v>327</v>
      </c>
      <c r="C117" s="103">
        <v>121</v>
      </c>
      <c r="D117" s="103">
        <v>94</v>
      </c>
      <c r="E117" s="103">
        <v>68</v>
      </c>
      <c r="F117" s="103">
        <v>74</v>
      </c>
      <c r="G117" s="103">
        <v>57</v>
      </c>
      <c r="H117" s="103">
        <v>70</v>
      </c>
      <c r="I117" s="103">
        <v>66</v>
      </c>
      <c r="J117" s="103">
        <v>66</v>
      </c>
      <c r="K117" s="103">
        <v>56</v>
      </c>
      <c r="L117" s="103">
        <v>56</v>
      </c>
      <c r="M117" s="138">
        <v>0</v>
      </c>
      <c r="N117" s="138">
        <v>0</v>
      </c>
      <c r="O117" s="138">
        <v>0</v>
      </c>
      <c r="P117" s="103">
        <v>1</v>
      </c>
      <c r="Q117" s="138">
        <v>0</v>
      </c>
      <c r="R117" s="138">
        <v>0</v>
      </c>
      <c r="S117" s="138">
        <v>0</v>
      </c>
      <c r="T117" s="138">
        <v>0</v>
      </c>
      <c r="U117" s="138">
        <v>0</v>
      </c>
      <c r="V117" s="138">
        <v>0</v>
      </c>
      <c r="W117" s="138">
        <v>0</v>
      </c>
      <c r="X117" s="138">
        <v>0</v>
      </c>
    </row>
    <row r="118" spans="2:24" ht="16.5" thickTop="1" thickBot="1">
      <c r="B118" s="117" t="s">
        <v>333</v>
      </c>
      <c r="C118" s="103">
        <v>32</v>
      </c>
      <c r="D118" s="103">
        <v>24</v>
      </c>
      <c r="E118" s="103">
        <v>18</v>
      </c>
      <c r="F118" s="103">
        <v>15</v>
      </c>
      <c r="G118" s="103">
        <v>12</v>
      </c>
      <c r="H118" s="103">
        <v>11</v>
      </c>
      <c r="I118" s="103">
        <v>10</v>
      </c>
      <c r="J118" s="103">
        <v>10</v>
      </c>
      <c r="K118" s="103">
        <v>10</v>
      </c>
      <c r="L118" s="103">
        <v>10</v>
      </c>
      <c r="M118" s="138">
        <v>0</v>
      </c>
      <c r="N118" s="138">
        <v>0</v>
      </c>
      <c r="O118" s="138">
        <v>0</v>
      </c>
      <c r="P118" s="138">
        <v>0</v>
      </c>
      <c r="Q118" s="138">
        <v>0</v>
      </c>
      <c r="R118" s="138">
        <v>0</v>
      </c>
      <c r="S118" s="138">
        <v>0</v>
      </c>
      <c r="T118" s="138">
        <v>0</v>
      </c>
      <c r="U118" s="138">
        <v>0</v>
      </c>
      <c r="V118" s="138">
        <v>0</v>
      </c>
      <c r="W118" s="138">
        <v>0</v>
      </c>
      <c r="X118" s="138">
        <v>0</v>
      </c>
    </row>
    <row r="119" spans="2:24" ht="16.5" thickTop="1" thickBot="1">
      <c r="B119" s="117" t="s">
        <v>334</v>
      </c>
      <c r="C119" s="103">
        <v>249</v>
      </c>
      <c r="D119" s="103">
        <v>196</v>
      </c>
      <c r="E119" s="103">
        <v>170</v>
      </c>
      <c r="F119" s="103">
        <v>143</v>
      </c>
      <c r="G119" s="103">
        <v>122</v>
      </c>
      <c r="H119" s="103">
        <v>94</v>
      </c>
      <c r="I119" s="103">
        <v>108</v>
      </c>
      <c r="J119" s="103">
        <v>104</v>
      </c>
      <c r="K119" s="103">
        <v>103</v>
      </c>
      <c r="L119" s="103">
        <v>103</v>
      </c>
      <c r="M119" s="103">
        <v>18</v>
      </c>
      <c r="N119" s="138">
        <v>0</v>
      </c>
      <c r="O119" s="138">
        <v>0</v>
      </c>
      <c r="P119" s="138">
        <v>0</v>
      </c>
      <c r="Q119" s="138">
        <v>0</v>
      </c>
      <c r="R119" s="138">
        <v>0</v>
      </c>
      <c r="S119" s="138">
        <v>0</v>
      </c>
      <c r="T119" s="138">
        <v>0</v>
      </c>
      <c r="U119" s="138">
        <v>0</v>
      </c>
      <c r="V119" s="138">
        <v>0</v>
      </c>
      <c r="W119" s="138">
        <v>0</v>
      </c>
      <c r="X119" s="138">
        <v>0</v>
      </c>
    </row>
    <row r="120" spans="2:24" ht="16.5" thickTop="1" thickBot="1">
      <c r="B120" s="117" t="s">
        <v>329</v>
      </c>
      <c r="C120" s="103">
        <v>42</v>
      </c>
      <c r="D120" s="103">
        <v>40</v>
      </c>
      <c r="E120" s="103">
        <v>37</v>
      </c>
      <c r="F120" s="103">
        <v>37</v>
      </c>
      <c r="G120" s="103">
        <v>35</v>
      </c>
      <c r="H120" s="103">
        <v>35</v>
      </c>
      <c r="I120" s="103">
        <v>35</v>
      </c>
      <c r="J120" s="103">
        <v>35</v>
      </c>
      <c r="K120" s="103">
        <v>34</v>
      </c>
      <c r="L120" s="103">
        <v>33</v>
      </c>
      <c r="M120" s="138">
        <v>0</v>
      </c>
      <c r="N120" s="138">
        <v>0</v>
      </c>
      <c r="O120" s="138">
        <v>0</v>
      </c>
      <c r="P120" s="103">
        <v>1</v>
      </c>
      <c r="Q120" s="138">
        <v>0</v>
      </c>
      <c r="R120" s="138">
        <v>0</v>
      </c>
      <c r="S120" s="138">
        <v>0</v>
      </c>
      <c r="T120" s="138">
        <v>0</v>
      </c>
      <c r="U120" s="138">
        <v>0</v>
      </c>
      <c r="V120" s="138">
        <v>0</v>
      </c>
      <c r="W120" s="138">
        <v>0</v>
      </c>
      <c r="X120" s="138">
        <v>0</v>
      </c>
    </row>
    <row r="121" spans="2:24" ht="25.5" thickTop="1" thickBot="1">
      <c r="B121" s="117" t="s">
        <v>331</v>
      </c>
      <c r="C121" s="103">
        <v>177</v>
      </c>
      <c r="D121" s="103">
        <v>155</v>
      </c>
      <c r="E121" s="103">
        <v>164</v>
      </c>
      <c r="F121" s="103">
        <v>138</v>
      </c>
      <c r="G121" s="103">
        <v>144</v>
      </c>
      <c r="H121" s="103">
        <v>129</v>
      </c>
      <c r="I121" s="103">
        <v>121</v>
      </c>
      <c r="J121" s="103">
        <v>95</v>
      </c>
      <c r="K121" s="103">
        <v>87</v>
      </c>
      <c r="L121" s="103">
        <v>72</v>
      </c>
      <c r="M121" s="103">
        <v>21</v>
      </c>
      <c r="N121" s="103">
        <v>20</v>
      </c>
      <c r="O121" s="103">
        <v>15</v>
      </c>
      <c r="P121" s="103">
        <v>13</v>
      </c>
      <c r="Q121" s="138">
        <v>0</v>
      </c>
      <c r="R121" s="138">
        <v>0</v>
      </c>
      <c r="S121" s="138">
        <v>0</v>
      </c>
      <c r="T121" s="138">
        <v>0</v>
      </c>
      <c r="U121" s="103">
        <v>1</v>
      </c>
      <c r="V121" s="138">
        <v>0</v>
      </c>
      <c r="W121" s="138">
        <v>0</v>
      </c>
      <c r="X121" s="138">
        <v>0</v>
      </c>
    </row>
    <row r="122" spans="2:24" ht="16.5" thickTop="1" thickBot="1">
      <c r="B122" s="117" t="s">
        <v>332</v>
      </c>
      <c r="C122" s="103">
        <v>141</v>
      </c>
      <c r="D122" s="103">
        <v>116</v>
      </c>
      <c r="E122" s="103">
        <v>105</v>
      </c>
      <c r="F122" s="103">
        <v>98</v>
      </c>
      <c r="G122" s="103">
        <v>94</v>
      </c>
      <c r="H122" s="103">
        <v>88</v>
      </c>
      <c r="I122" s="103">
        <v>122</v>
      </c>
      <c r="J122" s="103">
        <v>110</v>
      </c>
      <c r="K122" s="103">
        <v>87</v>
      </c>
      <c r="L122" s="103">
        <v>78</v>
      </c>
      <c r="M122" s="103">
        <v>24</v>
      </c>
      <c r="N122" s="103">
        <v>26</v>
      </c>
      <c r="O122" s="103">
        <v>25</v>
      </c>
      <c r="P122" s="103">
        <v>26</v>
      </c>
      <c r="Q122" s="103">
        <v>26</v>
      </c>
      <c r="R122" s="103">
        <v>3</v>
      </c>
      <c r="S122" s="138">
        <v>0</v>
      </c>
      <c r="T122" s="138">
        <v>0</v>
      </c>
      <c r="U122" s="138">
        <v>0</v>
      </c>
      <c r="V122" s="138">
        <v>0</v>
      </c>
      <c r="W122" s="138">
        <v>0</v>
      </c>
      <c r="X122" s="138">
        <v>0</v>
      </c>
    </row>
    <row r="123" spans="2:24" ht="25.5" thickTop="1" thickBot="1">
      <c r="B123" s="117" t="s">
        <v>336</v>
      </c>
      <c r="C123" s="103">
        <v>110</v>
      </c>
      <c r="D123" s="103">
        <v>88</v>
      </c>
      <c r="E123" s="103">
        <v>81</v>
      </c>
      <c r="F123" s="103">
        <v>80</v>
      </c>
      <c r="G123" s="103">
        <v>73</v>
      </c>
      <c r="H123" s="103">
        <v>70</v>
      </c>
      <c r="I123" s="103">
        <v>72</v>
      </c>
      <c r="J123" s="103">
        <v>63</v>
      </c>
      <c r="K123" s="103">
        <v>30</v>
      </c>
      <c r="L123" s="103">
        <v>29</v>
      </c>
      <c r="M123" s="103">
        <v>3</v>
      </c>
      <c r="N123" s="103">
        <v>3</v>
      </c>
      <c r="O123" s="138">
        <v>0</v>
      </c>
      <c r="P123" s="138">
        <v>0</v>
      </c>
      <c r="Q123" s="138">
        <v>0</v>
      </c>
      <c r="R123" s="138">
        <v>0</v>
      </c>
      <c r="S123" s="138">
        <v>0</v>
      </c>
      <c r="T123" s="138">
        <v>0</v>
      </c>
      <c r="U123" s="138">
        <v>0</v>
      </c>
      <c r="V123" s="138">
        <v>0</v>
      </c>
      <c r="W123" s="138">
        <v>0</v>
      </c>
      <c r="X123" s="138">
        <v>0</v>
      </c>
    </row>
    <row r="124" spans="2:24" ht="16.5" thickTop="1" thickBot="1">
      <c r="B124" s="117" t="s">
        <v>330</v>
      </c>
      <c r="C124" s="103">
        <v>346</v>
      </c>
      <c r="D124" s="103">
        <v>219</v>
      </c>
      <c r="E124" s="103">
        <v>211</v>
      </c>
      <c r="F124" s="103">
        <v>172</v>
      </c>
      <c r="G124" s="103">
        <v>170</v>
      </c>
      <c r="H124" s="103">
        <v>162</v>
      </c>
      <c r="I124" s="103">
        <v>135</v>
      </c>
      <c r="J124" s="103">
        <v>120</v>
      </c>
      <c r="K124" s="103">
        <v>106</v>
      </c>
      <c r="L124" s="103">
        <v>89</v>
      </c>
      <c r="M124" s="103">
        <v>30</v>
      </c>
      <c r="N124" s="103">
        <v>26</v>
      </c>
      <c r="O124" s="103">
        <v>12</v>
      </c>
      <c r="P124" s="103">
        <v>17</v>
      </c>
      <c r="Q124" s="103">
        <v>15</v>
      </c>
      <c r="R124" s="103">
        <v>10</v>
      </c>
      <c r="S124" s="138">
        <v>0</v>
      </c>
      <c r="T124" s="138">
        <v>0</v>
      </c>
      <c r="U124" s="138">
        <v>0</v>
      </c>
      <c r="V124" s="138">
        <v>0</v>
      </c>
      <c r="W124" s="138">
        <v>0</v>
      </c>
      <c r="X124" s="138">
        <v>0</v>
      </c>
    </row>
    <row r="125" spans="2:24" ht="25.5" thickTop="1" thickBot="1">
      <c r="B125" s="117" t="s">
        <v>335</v>
      </c>
      <c r="C125" s="103">
        <v>159</v>
      </c>
      <c r="D125" s="103">
        <v>102</v>
      </c>
      <c r="E125" s="103">
        <v>83</v>
      </c>
      <c r="F125" s="103">
        <v>75</v>
      </c>
      <c r="G125" s="103">
        <v>49</v>
      </c>
      <c r="H125" s="103">
        <v>67</v>
      </c>
      <c r="I125" s="138">
        <v>0</v>
      </c>
      <c r="J125" s="138">
        <v>0</v>
      </c>
      <c r="K125" s="138">
        <v>0</v>
      </c>
      <c r="L125" s="138">
        <v>0</v>
      </c>
      <c r="M125" s="138">
        <v>0</v>
      </c>
      <c r="N125" s="138">
        <v>0</v>
      </c>
      <c r="O125" s="138">
        <v>0</v>
      </c>
      <c r="P125" s="138">
        <v>0</v>
      </c>
      <c r="Q125" s="138">
        <v>0</v>
      </c>
      <c r="R125" s="138">
        <v>0</v>
      </c>
      <c r="S125" s="138">
        <v>0</v>
      </c>
      <c r="T125" s="138">
        <v>0</v>
      </c>
      <c r="U125" s="138">
        <v>0</v>
      </c>
      <c r="V125" s="138">
        <v>0</v>
      </c>
      <c r="W125" s="138">
        <v>0</v>
      </c>
      <c r="X125" s="138">
        <v>0</v>
      </c>
    </row>
    <row r="126" spans="2:24" s="57" customFormat="1" ht="16.5" thickTop="1" thickBot="1">
      <c r="B126" s="67" t="s">
        <v>87</v>
      </c>
      <c r="C126" s="67">
        <f>SUM(C117:C125)</f>
        <v>1377</v>
      </c>
      <c r="D126" s="67">
        <f t="shared" ref="D126:X126" si="16">SUM(D117:D125)</f>
        <v>1034</v>
      </c>
      <c r="E126" s="67">
        <f t="shared" si="16"/>
        <v>937</v>
      </c>
      <c r="F126" s="67">
        <f t="shared" si="16"/>
        <v>832</v>
      </c>
      <c r="G126" s="67">
        <f t="shared" si="16"/>
        <v>756</v>
      </c>
      <c r="H126" s="67">
        <f t="shared" si="16"/>
        <v>726</v>
      </c>
      <c r="I126" s="67">
        <f t="shared" si="16"/>
        <v>669</v>
      </c>
      <c r="J126" s="67">
        <f t="shared" si="16"/>
        <v>603</v>
      </c>
      <c r="K126" s="67">
        <f t="shared" si="16"/>
        <v>513</v>
      </c>
      <c r="L126" s="67">
        <f t="shared" si="16"/>
        <v>470</v>
      </c>
      <c r="M126" s="67">
        <f t="shared" si="16"/>
        <v>96</v>
      </c>
      <c r="N126" s="67">
        <f t="shared" si="16"/>
        <v>75</v>
      </c>
      <c r="O126" s="67">
        <f t="shared" si="16"/>
        <v>52</v>
      </c>
      <c r="P126" s="67">
        <f t="shared" si="16"/>
        <v>58</v>
      </c>
      <c r="Q126" s="67">
        <f t="shared" si="16"/>
        <v>41</v>
      </c>
      <c r="R126" s="67">
        <f t="shared" si="16"/>
        <v>13</v>
      </c>
      <c r="S126" s="67">
        <f t="shared" si="16"/>
        <v>0</v>
      </c>
      <c r="T126" s="67">
        <f t="shared" si="16"/>
        <v>0</v>
      </c>
      <c r="U126" s="67">
        <f t="shared" si="16"/>
        <v>1</v>
      </c>
      <c r="V126" s="67">
        <f t="shared" si="16"/>
        <v>0</v>
      </c>
      <c r="W126" s="67">
        <f t="shared" si="16"/>
        <v>0</v>
      </c>
      <c r="X126" s="67">
        <f t="shared" si="16"/>
        <v>0</v>
      </c>
    </row>
    <row r="127" spans="2:24" ht="15.75" thickTop="1">
      <c r="B127" s="111" t="s">
        <v>326</v>
      </c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</row>
    <row r="128" spans="2:24" ht="15.75" thickBot="1">
      <c r="B128" s="112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</row>
    <row r="129" spans="2:24" ht="16.5" thickTop="1" thickBot="1">
      <c r="B129" s="115" t="s">
        <v>17</v>
      </c>
      <c r="C129" s="76" t="s">
        <v>0</v>
      </c>
      <c r="D129" s="76" t="s">
        <v>1</v>
      </c>
      <c r="E129" s="76" t="s">
        <v>2</v>
      </c>
      <c r="F129" s="76" t="s">
        <v>3</v>
      </c>
      <c r="G129" s="76" t="s">
        <v>4</v>
      </c>
      <c r="H129" s="76" t="s">
        <v>5</v>
      </c>
      <c r="I129" s="76" t="s">
        <v>6</v>
      </c>
      <c r="J129" s="76" t="s">
        <v>7</v>
      </c>
      <c r="K129" s="76" t="s">
        <v>8</v>
      </c>
      <c r="L129" s="76" t="s">
        <v>185</v>
      </c>
      <c r="M129" s="76" t="s">
        <v>10</v>
      </c>
      <c r="N129" s="76" t="s">
        <v>11</v>
      </c>
      <c r="O129" s="76" t="s">
        <v>196</v>
      </c>
      <c r="P129" s="76" t="s">
        <v>194</v>
      </c>
      <c r="Q129" s="76" t="s">
        <v>195</v>
      </c>
      <c r="R129" s="76" t="s">
        <v>238</v>
      </c>
      <c r="S129" s="76" t="s">
        <v>237</v>
      </c>
      <c r="T129" s="76" t="s">
        <v>288</v>
      </c>
      <c r="U129" s="107" t="s">
        <v>307</v>
      </c>
      <c r="V129" s="107" t="s">
        <v>308</v>
      </c>
      <c r="W129" s="107" t="s">
        <v>309</v>
      </c>
      <c r="X129" s="107" t="s">
        <v>310</v>
      </c>
    </row>
    <row r="130" spans="2:24" ht="16.5" thickTop="1" thickBot="1">
      <c r="B130" s="117" t="s">
        <v>327</v>
      </c>
      <c r="C130" s="103">
        <v>20</v>
      </c>
      <c r="D130" s="103">
        <v>40</v>
      </c>
      <c r="E130" s="103">
        <v>31</v>
      </c>
      <c r="F130" s="103">
        <v>35</v>
      </c>
      <c r="G130" s="103">
        <v>47</v>
      </c>
      <c r="H130" s="103">
        <v>53</v>
      </c>
      <c r="I130" s="103">
        <v>65</v>
      </c>
      <c r="J130" s="103">
        <v>71</v>
      </c>
      <c r="K130" s="103">
        <v>101</v>
      </c>
      <c r="L130" s="103">
        <v>114</v>
      </c>
      <c r="M130" s="103">
        <v>101</v>
      </c>
      <c r="N130" s="103">
        <v>84</v>
      </c>
      <c r="O130" s="103">
        <v>80</v>
      </c>
      <c r="P130" s="103">
        <v>79</v>
      </c>
      <c r="Q130" s="103">
        <v>65</v>
      </c>
      <c r="R130" s="103">
        <v>94</v>
      </c>
      <c r="S130" s="103">
        <v>108</v>
      </c>
      <c r="T130" s="103">
        <v>109</v>
      </c>
      <c r="U130" s="103">
        <v>136</v>
      </c>
      <c r="V130" s="103">
        <v>139</v>
      </c>
      <c r="W130" s="103">
        <v>149</v>
      </c>
      <c r="X130" s="103">
        <v>40</v>
      </c>
    </row>
    <row r="131" spans="2:24" ht="16.5" thickTop="1" thickBot="1">
      <c r="B131" s="117" t="s">
        <v>334</v>
      </c>
      <c r="C131" s="103">
        <v>106</v>
      </c>
      <c r="D131" s="103">
        <v>118</v>
      </c>
      <c r="E131" s="103">
        <v>155</v>
      </c>
      <c r="F131" s="103">
        <v>143</v>
      </c>
      <c r="G131" s="103">
        <v>146</v>
      </c>
      <c r="H131" s="103">
        <v>141</v>
      </c>
      <c r="I131" s="103">
        <v>149</v>
      </c>
      <c r="J131" s="103">
        <v>151</v>
      </c>
      <c r="K131" s="103">
        <v>183</v>
      </c>
      <c r="L131" s="103">
        <v>170</v>
      </c>
      <c r="M131" s="103">
        <v>150</v>
      </c>
      <c r="N131" s="103">
        <v>135</v>
      </c>
      <c r="O131" s="103">
        <v>105</v>
      </c>
      <c r="P131" s="103">
        <v>89</v>
      </c>
      <c r="Q131" s="103">
        <v>75</v>
      </c>
      <c r="R131" s="103">
        <v>96</v>
      </c>
      <c r="S131" s="103">
        <v>132</v>
      </c>
      <c r="T131" s="103">
        <v>129</v>
      </c>
      <c r="U131" s="103">
        <v>148</v>
      </c>
      <c r="V131" s="103">
        <v>157</v>
      </c>
      <c r="W131" s="103">
        <v>172</v>
      </c>
      <c r="X131" s="103">
        <v>50</v>
      </c>
    </row>
    <row r="132" spans="2:24" ht="25.5" thickTop="1" thickBot="1">
      <c r="B132" s="117" t="s">
        <v>331</v>
      </c>
      <c r="C132" s="103">
        <v>44</v>
      </c>
      <c r="D132" s="103">
        <v>46</v>
      </c>
      <c r="E132" s="103">
        <v>43</v>
      </c>
      <c r="F132" s="103">
        <v>34</v>
      </c>
      <c r="G132" s="103">
        <v>45</v>
      </c>
      <c r="H132" s="103">
        <v>48</v>
      </c>
      <c r="I132" s="103">
        <v>41</v>
      </c>
      <c r="J132" s="103">
        <v>32</v>
      </c>
      <c r="K132" s="103">
        <v>29</v>
      </c>
      <c r="L132" s="103">
        <v>24</v>
      </c>
      <c r="M132" s="103">
        <v>23</v>
      </c>
      <c r="N132" s="103">
        <v>23</v>
      </c>
      <c r="O132" s="103">
        <v>23</v>
      </c>
      <c r="P132" s="103">
        <v>20</v>
      </c>
      <c r="Q132" s="103">
        <v>8</v>
      </c>
      <c r="R132" s="103">
        <v>3</v>
      </c>
      <c r="S132" s="103">
        <v>1</v>
      </c>
      <c r="T132" s="103">
        <v>1</v>
      </c>
      <c r="U132" s="138">
        <v>0</v>
      </c>
      <c r="V132" s="138">
        <v>0</v>
      </c>
      <c r="W132" s="138">
        <v>0</v>
      </c>
      <c r="X132" s="138">
        <v>0</v>
      </c>
    </row>
    <row r="133" spans="2:24" ht="16.5" thickTop="1" thickBot="1">
      <c r="B133" s="117" t="s">
        <v>332</v>
      </c>
      <c r="C133" s="103">
        <v>130</v>
      </c>
      <c r="D133" s="103">
        <v>100</v>
      </c>
      <c r="E133" s="103">
        <v>102</v>
      </c>
      <c r="F133" s="103">
        <v>78</v>
      </c>
      <c r="G133" s="103">
        <v>58</v>
      </c>
      <c r="H133" s="103">
        <v>46</v>
      </c>
      <c r="I133" s="103">
        <v>66</v>
      </c>
      <c r="J133" s="103">
        <v>51</v>
      </c>
      <c r="K133" s="103">
        <v>49</v>
      </c>
      <c r="L133" s="103">
        <v>38</v>
      </c>
      <c r="M133" s="103">
        <v>31</v>
      </c>
      <c r="N133" s="103">
        <v>30</v>
      </c>
      <c r="O133" s="103">
        <v>25</v>
      </c>
      <c r="P133" s="103">
        <v>20</v>
      </c>
      <c r="Q133" s="103">
        <v>20</v>
      </c>
      <c r="R133" s="103">
        <v>18</v>
      </c>
      <c r="S133" s="103">
        <v>2</v>
      </c>
      <c r="T133" s="103">
        <v>67</v>
      </c>
      <c r="U133" s="103">
        <v>176</v>
      </c>
      <c r="V133" s="103">
        <v>178</v>
      </c>
      <c r="W133" s="103">
        <v>222</v>
      </c>
      <c r="X133" s="103">
        <v>100</v>
      </c>
    </row>
    <row r="134" spans="2:24" ht="25.5" thickTop="1" thickBot="1">
      <c r="B134" s="117" t="s">
        <v>336</v>
      </c>
      <c r="C134" s="103">
        <v>24</v>
      </c>
      <c r="D134" s="103">
        <v>32</v>
      </c>
      <c r="E134" s="103">
        <v>27</v>
      </c>
      <c r="F134" s="103">
        <v>26</v>
      </c>
      <c r="G134" s="103">
        <v>23</v>
      </c>
      <c r="H134" s="103">
        <v>20</v>
      </c>
      <c r="I134" s="103">
        <v>15</v>
      </c>
      <c r="J134" s="103">
        <v>10</v>
      </c>
      <c r="K134" s="103">
        <v>10</v>
      </c>
      <c r="L134" s="103">
        <v>1</v>
      </c>
      <c r="M134" s="103">
        <v>1</v>
      </c>
      <c r="N134" s="138">
        <v>0</v>
      </c>
      <c r="O134" s="138">
        <v>0</v>
      </c>
      <c r="P134" s="138">
        <v>0</v>
      </c>
      <c r="Q134" s="138">
        <v>0</v>
      </c>
      <c r="R134" s="138">
        <v>0</v>
      </c>
      <c r="S134" s="103">
        <v>1</v>
      </c>
      <c r="T134" s="138">
        <v>0</v>
      </c>
      <c r="U134" s="138">
        <v>0</v>
      </c>
      <c r="V134" s="138">
        <v>0</v>
      </c>
      <c r="W134" s="103">
        <v>1</v>
      </c>
      <c r="X134" s="138">
        <v>0</v>
      </c>
    </row>
    <row r="135" spans="2:24" ht="16.5" thickTop="1" thickBot="1">
      <c r="B135" s="117" t="s">
        <v>330</v>
      </c>
      <c r="C135" s="103">
        <v>159</v>
      </c>
      <c r="D135" s="103">
        <v>144</v>
      </c>
      <c r="E135" s="103">
        <v>154</v>
      </c>
      <c r="F135" s="103">
        <v>139</v>
      </c>
      <c r="G135" s="103">
        <v>139</v>
      </c>
      <c r="H135" s="103">
        <v>136</v>
      </c>
      <c r="I135" s="103">
        <v>150</v>
      </c>
      <c r="J135" s="103">
        <v>133</v>
      </c>
      <c r="K135" s="103">
        <v>124</v>
      </c>
      <c r="L135" s="103">
        <v>99</v>
      </c>
      <c r="M135" s="103">
        <v>92</v>
      </c>
      <c r="N135" s="103">
        <v>72</v>
      </c>
      <c r="O135" s="103">
        <v>49</v>
      </c>
      <c r="P135" s="103">
        <v>42</v>
      </c>
      <c r="Q135" s="103">
        <v>34</v>
      </c>
      <c r="R135" s="103">
        <v>29</v>
      </c>
      <c r="S135" s="103">
        <v>22</v>
      </c>
      <c r="T135" s="103">
        <v>9</v>
      </c>
      <c r="U135" s="103">
        <v>7</v>
      </c>
      <c r="V135" s="138">
        <v>0</v>
      </c>
      <c r="W135" s="138">
        <v>0</v>
      </c>
      <c r="X135" s="138">
        <v>0</v>
      </c>
    </row>
    <row r="136" spans="2:24" ht="16.5" thickTop="1" thickBot="1">
      <c r="B136" s="67" t="s">
        <v>88</v>
      </c>
      <c r="C136" s="67">
        <f>SUM(C130:C135)</f>
        <v>483</v>
      </c>
      <c r="D136" s="67">
        <f t="shared" ref="D136:X136" si="17">SUM(D130:D135)</f>
        <v>480</v>
      </c>
      <c r="E136" s="67">
        <f t="shared" si="17"/>
        <v>512</v>
      </c>
      <c r="F136" s="67">
        <f t="shared" si="17"/>
        <v>455</v>
      </c>
      <c r="G136" s="67">
        <f t="shared" si="17"/>
        <v>458</v>
      </c>
      <c r="H136" s="67">
        <f t="shared" si="17"/>
        <v>444</v>
      </c>
      <c r="I136" s="67">
        <f t="shared" si="17"/>
        <v>486</v>
      </c>
      <c r="J136" s="67">
        <f t="shared" si="17"/>
        <v>448</v>
      </c>
      <c r="K136" s="67">
        <f t="shared" si="17"/>
        <v>496</v>
      </c>
      <c r="L136" s="67">
        <f t="shared" si="17"/>
        <v>446</v>
      </c>
      <c r="M136" s="67">
        <f t="shared" si="17"/>
        <v>398</v>
      </c>
      <c r="N136" s="67">
        <f t="shared" si="17"/>
        <v>344</v>
      </c>
      <c r="O136" s="67">
        <f t="shared" si="17"/>
        <v>282</v>
      </c>
      <c r="P136" s="67">
        <f t="shared" si="17"/>
        <v>250</v>
      </c>
      <c r="Q136" s="67">
        <f t="shared" si="17"/>
        <v>202</v>
      </c>
      <c r="R136" s="67">
        <f t="shared" si="17"/>
        <v>240</v>
      </c>
      <c r="S136" s="67">
        <f t="shared" si="17"/>
        <v>266</v>
      </c>
      <c r="T136" s="67">
        <f t="shared" si="17"/>
        <v>315</v>
      </c>
      <c r="U136" s="67">
        <f t="shared" si="17"/>
        <v>467</v>
      </c>
      <c r="V136" s="67">
        <f t="shared" si="17"/>
        <v>474</v>
      </c>
      <c r="W136" s="67">
        <f t="shared" si="17"/>
        <v>544</v>
      </c>
      <c r="X136" s="67">
        <f t="shared" si="17"/>
        <v>190</v>
      </c>
    </row>
    <row r="137" spans="2:24" ht="15.75" thickTop="1">
      <c r="B137" s="111" t="s">
        <v>326</v>
      </c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</row>
    <row r="138" spans="2:24" ht="15.75" thickBot="1">
      <c r="B138" s="112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</row>
    <row r="139" spans="2:24" ht="16.5" thickTop="1" thickBot="1">
      <c r="B139" s="115" t="s">
        <v>15</v>
      </c>
      <c r="C139" s="76" t="s">
        <v>0</v>
      </c>
      <c r="D139" s="76" t="s">
        <v>1</v>
      </c>
      <c r="E139" s="76" t="s">
        <v>2</v>
      </c>
      <c r="F139" s="76" t="s">
        <v>3</v>
      </c>
      <c r="G139" s="76" t="s">
        <v>4</v>
      </c>
      <c r="H139" s="76" t="s">
        <v>5</v>
      </c>
      <c r="I139" s="76" t="s">
        <v>6</v>
      </c>
      <c r="J139" s="76" t="s">
        <v>7</v>
      </c>
      <c r="K139" s="76" t="s">
        <v>8</v>
      </c>
      <c r="L139" s="76" t="s">
        <v>185</v>
      </c>
      <c r="M139" s="76" t="s">
        <v>10</v>
      </c>
      <c r="N139" s="76" t="s">
        <v>11</v>
      </c>
      <c r="O139" s="76" t="s">
        <v>196</v>
      </c>
      <c r="P139" s="76" t="s">
        <v>194</v>
      </c>
      <c r="Q139" s="76" t="s">
        <v>195</v>
      </c>
      <c r="R139" s="76" t="s">
        <v>238</v>
      </c>
      <c r="S139" s="76" t="s">
        <v>237</v>
      </c>
      <c r="T139" s="76" t="s">
        <v>288</v>
      </c>
      <c r="U139" s="107" t="s">
        <v>307</v>
      </c>
      <c r="V139" s="107" t="s">
        <v>308</v>
      </c>
      <c r="W139" s="107" t="s">
        <v>309</v>
      </c>
      <c r="X139" s="107" t="s">
        <v>310</v>
      </c>
    </row>
    <row r="140" spans="2:24" ht="16.5" thickTop="1" thickBot="1">
      <c r="B140" s="117" t="s">
        <v>327</v>
      </c>
      <c r="C140" s="103">
        <v>62</v>
      </c>
      <c r="D140" s="103">
        <v>62</v>
      </c>
      <c r="E140" s="103">
        <v>53</v>
      </c>
      <c r="F140" s="103">
        <v>49</v>
      </c>
      <c r="G140" s="103">
        <v>45</v>
      </c>
      <c r="H140" s="103">
        <v>42</v>
      </c>
      <c r="I140" s="103">
        <v>42</v>
      </c>
      <c r="J140" s="103">
        <v>38</v>
      </c>
      <c r="K140" s="103">
        <v>34</v>
      </c>
      <c r="L140" s="103">
        <v>28</v>
      </c>
      <c r="M140" s="103">
        <v>11</v>
      </c>
      <c r="N140" s="138">
        <v>0</v>
      </c>
      <c r="O140" s="103">
        <v>1</v>
      </c>
      <c r="P140" s="138">
        <v>0</v>
      </c>
      <c r="Q140" s="103">
        <v>7</v>
      </c>
      <c r="R140" s="103">
        <v>7</v>
      </c>
      <c r="S140" s="103">
        <v>7</v>
      </c>
      <c r="T140" s="103">
        <v>6</v>
      </c>
      <c r="U140" s="103">
        <v>1</v>
      </c>
      <c r="V140" s="138">
        <v>0</v>
      </c>
      <c r="W140" s="138">
        <v>0</v>
      </c>
      <c r="X140" s="138">
        <v>0</v>
      </c>
    </row>
    <row r="141" spans="2:24" ht="16.5" thickTop="1" thickBot="1">
      <c r="B141" s="117" t="s">
        <v>334</v>
      </c>
      <c r="C141" s="103">
        <v>444</v>
      </c>
      <c r="D141" s="103">
        <v>470</v>
      </c>
      <c r="E141" s="103">
        <v>498</v>
      </c>
      <c r="F141" s="103">
        <v>433</v>
      </c>
      <c r="G141" s="103">
        <v>377</v>
      </c>
      <c r="H141" s="103">
        <v>341</v>
      </c>
      <c r="I141" s="103">
        <v>337</v>
      </c>
      <c r="J141" s="103">
        <v>311</v>
      </c>
      <c r="K141" s="103">
        <v>288</v>
      </c>
      <c r="L141" s="103">
        <v>274</v>
      </c>
      <c r="M141" s="103">
        <v>187</v>
      </c>
      <c r="N141" s="103">
        <v>142</v>
      </c>
      <c r="O141" s="103">
        <v>117</v>
      </c>
      <c r="P141" s="103">
        <v>116</v>
      </c>
      <c r="Q141" s="103">
        <v>102</v>
      </c>
      <c r="R141" s="103">
        <v>99</v>
      </c>
      <c r="S141" s="103">
        <v>100</v>
      </c>
      <c r="T141" s="103">
        <v>90</v>
      </c>
      <c r="U141" s="103">
        <v>82</v>
      </c>
      <c r="V141" s="103">
        <v>56</v>
      </c>
      <c r="W141" s="103">
        <v>50</v>
      </c>
      <c r="X141" s="103">
        <v>9</v>
      </c>
    </row>
    <row r="142" spans="2:24" ht="16.5" thickTop="1" thickBot="1">
      <c r="B142" s="117" t="s">
        <v>328</v>
      </c>
      <c r="C142" s="103">
        <v>12</v>
      </c>
      <c r="D142" s="103">
        <v>6</v>
      </c>
      <c r="E142" s="103">
        <v>5</v>
      </c>
      <c r="F142" s="103">
        <v>5</v>
      </c>
      <c r="G142" s="103">
        <v>3</v>
      </c>
      <c r="H142" s="103">
        <v>3</v>
      </c>
      <c r="I142" s="103">
        <v>3</v>
      </c>
      <c r="J142" s="103">
        <v>3</v>
      </c>
      <c r="K142" s="103">
        <v>3</v>
      </c>
      <c r="L142" s="103">
        <v>3</v>
      </c>
      <c r="M142" s="138">
        <v>0</v>
      </c>
      <c r="N142" s="138">
        <v>0</v>
      </c>
      <c r="O142" s="138">
        <v>0</v>
      </c>
      <c r="P142" s="138">
        <v>0</v>
      </c>
      <c r="Q142" s="138">
        <v>0</v>
      </c>
      <c r="R142" s="138">
        <v>0</v>
      </c>
      <c r="S142" s="138">
        <v>0</v>
      </c>
      <c r="T142" s="138">
        <v>0</v>
      </c>
      <c r="U142" s="138">
        <v>0</v>
      </c>
      <c r="V142" s="138">
        <v>0</v>
      </c>
      <c r="W142" s="138">
        <v>0</v>
      </c>
      <c r="X142" s="138">
        <v>0</v>
      </c>
    </row>
    <row r="143" spans="2:24" ht="25.5" thickTop="1" thickBot="1">
      <c r="B143" s="117" t="s">
        <v>331</v>
      </c>
      <c r="C143" s="103">
        <v>55</v>
      </c>
      <c r="D143" s="103">
        <v>60</v>
      </c>
      <c r="E143" s="103">
        <v>53</v>
      </c>
      <c r="F143" s="103">
        <v>50</v>
      </c>
      <c r="G143" s="103">
        <v>47</v>
      </c>
      <c r="H143" s="103">
        <v>44</v>
      </c>
      <c r="I143" s="103">
        <v>42</v>
      </c>
      <c r="J143" s="103">
        <v>38</v>
      </c>
      <c r="K143" s="103">
        <v>37</v>
      </c>
      <c r="L143" s="103">
        <v>29</v>
      </c>
      <c r="M143" s="103">
        <v>13</v>
      </c>
      <c r="N143" s="103">
        <v>7</v>
      </c>
      <c r="O143" s="103">
        <v>3</v>
      </c>
      <c r="P143" s="138">
        <v>0</v>
      </c>
      <c r="Q143" s="138">
        <v>0</v>
      </c>
      <c r="R143" s="103">
        <v>2</v>
      </c>
      <c r="S143" s="138">
        <v>0</v>
      </c>
      <c r="T143" s="138">
        <v>0</v>
      </c>
      <c r="U143" s="138">
        <v>0</v>
      </c>
      <c r="V143" s="138">
        <v>0</v>
      </c>
      <c r="W143" s="138">
        <v>0</v>
      </c>
      <c r="X143" s="138">
        <v>0</v>
      </c>
    </row>
    <row r="144" spans="2:24" ht="16.5" thickTop="1" thickBot="1">
      <c r="B144" s="117" t="s">
        <v>332</v>
      </c>
      <c r="C144" s="103">
        <v>119</v>
      </c>
      <c r="D144" s="103">
        <v>118</v>
      </c>
      <c r="E144" s="103">
        <v>135</v>
      </c>
      <c r="F144" s="103">
        <v>108</v>
      </c>
      <c r="G144" s="103">
        <v>96</v>
      </c>
      <c r="H144" s="103">
        <v>89</v>
      </c>
      <c r="I144" s="103">
        <v>97</v>
      </c>
      <c r="J144" s="103">
        <v>89</v>
      </c>
      <c r="K144" s="103">
        <v>89</v>
      </c>
      <c r="L144" s="103">
        <v>79</v>
      </c>
      <c r="M144" s="103">
        <v>57</v>
      </c>
      <c r="N144" s="103">
        <v>46</v>
      </c>
      <c r="O144" s="103">
        <v>53</v>
      </c>
      <c r="P144" s="103">
        <v>44</v>
      </c>
      <c r="Q144" s="103">
        <v>37</v>
      </c>
      <c r="R144" s="103">
        <v>31</v>
      </c>
      <c r="S144" s="103">
        <v>22</v>
      </c>
      <c r="T144" s="103">
        <v>20</v>
      </c>
      <c r="U144" s="103">
        <v>39</v>
      </c>
      <c r="V144" s="103">
        <v>32</v>
      </c>
      <c r="W144" s="103">
        <v>26</v>
      </c>
      <c r="X144" s="103">
        <v>1</v>
      </c>
    </row>
    <row r="145" spans="2:24" ht="25.5" thickTop="1" thickBot="1">
      <c r="B145" s="117" t="s">
        <v>336</v>
      </c>
      <c r="C145" s="103">
        <v>3</v>
      </c>
      <c r="D145" s="103">
        <v>2</v>
      </c>
      <c r="E145" s="138">
        <v>0</v>
      </c>
      <c r="F145" s="138">
        <v>0</v>
      </c>
      <c r="G145" s="138">
        <v>0</v>
      </c>
      <c r="H145" s="138">
        <v>0</v>
      </c>
      <c r="I145" s="138">
        <v>0</v>
      </c>
      <c r="J145" s="138">
        <v>0</v>
      </c>
      <c r="K145" s="138">
        <v>0</v>
      </c>
      <c r="L145" s="138">
        <v>0</v>
      </c>
      <c r="M145" s="138">
        <v>0</v>
      </c>
      <c r="N145" s="138">
        <v>0</v>
      </c>
      <c r="O145" s="138">
        <v>0</v>
      </c>
      <c r="P145" s="138">
        <v>0</v>
      </c>
      <c r="Q145" s="138">
        <v>0</v>
      </c>
      <c r="R145" s="138">
        <v>0</v>
      </c>
      <c r="S145" s="138">
        <v>0</v>
      </c>
      <c r="T145" s="138">
        <v>0</v>
      </c>
      <c r="U145" s="138">
        <v>0</v>
      </c>
      <c r="V145" s="138">
        <v>0</v>
      </c>
      <c r="W145" s="138">
        <v>0</v>
      </c>
      <c r="X145" s="138">
        <v>0</v>
      </c>
    </row>
    <row r="146" spans="2:24" ht="16.5" thickTop="1" thickBot="1">
      <c r="B146" s="117" t="s">
        <v>330</v>
      </c>
      <c r="C146" s="103">
        <v>91</v>
      </c>
      <c r="D146" s="103">
        <v>101</v>
      </c>
      <c r="E146" s="103">
        <v>107</v>
      </c>
      <c r="F146" s="103">
        <v>79</v>
      </c>
      <c r="G146" s="103">
        <v>61</v>
      </c>
      <c r="H146" s="103">
        <v>49</v>
      </c>
      <c r="I146" s="103">
        <v>43</v>
      </c>
      <c r="J146" s="103">
        <v>36</v>
      </c>
      <c r="K146" s="103">
        <v>25</v>
      </c>
      <c r="L146" s="103">
        <v>19</v>
      </c>
      <c r="M146" s="103">
        <v>7</v>
      </c>
      <c r="N146" s="103">
        <v>7</v>
      </c>
      <c r="O146" s="103">
        <v>2</v>
      </c>
      <c r="P146" s="103">
        <v>1</v>
      </c>
      <c r="Q146" s="138">
        <v>0</v>
      </c>
      <c r="R146" s="138">
        <v>0</v>
      </c>
      <c r="S146" s="138">
        <v>0</v>
      </c>
      <c r="T146" s="138">
        <v>0</v>
      </c>
      <c r="U146" s="138">
        <v>0</v>
      </c>
      <c r="V146" s="138">
        <v>0</v>
      </c>
      <c r="W146" s="138">
        <v>0</v>
      </c>
      <c r="X146" s="138">
        <v>0</v>
      </c>
    </row>
    <row r="147" spans="2:24" s="57" customFormat="1" ht="16.5" thickTop="1" thickBot="1">
      <c r="B147" s="67" t="s">
        <v>80</v>
      </c>
      <c r="C147" s="67">
        <f>SUM(C140:C146)</f>
        <v>786</v>
      </c>
      <c r="D147" s="67">
        <f t="shared" ref="D147:X147" si="18">SUM(D140:D146)</f>
        <v>819</v>
      </c>
      <c r="E147" s="67">
        <f t="shared" si="18"/>
        <v>851</v>
      </c>
      <c r="F147" s="67">
        <f t="shared" si="18"/>
        <v>724</v>
      </c>
      <c r="G147" s="67">
        <f t="shared" si="18"/>
        <v>629</v>
      </c>
      <c r="H147" s="67">
        <f t="shared" si="18"/>
        <v>568</v>
      </c>
      <c r="I147" s="67">
        <f t="shared" si="18"/>
        <v>564</v>
      </c>
      <c r="J147" s="67">
        <f t="shared" si="18"/>
        <v>515</v>
      </c>
      <c r="K147" s="67">
        <f t="shared" si="18"/>
        <v>476</v>
      </c>
      <c r="L147" s="67">
        <f t="shared" si="18"/>
        <v>432</v>
      </c>
      <c r="M147" s="67">
        <f t="shared" si="18"/>
        <v>275</v>
      </c>
      <c r="N147" s="67">
        <f t="shared" si="18"/>
        <v>202</v>
      </c>
      <c r="O147" s="67">
        <f t="shared" si="18"/>
        <v>176</v>
      </c>
      <c r="P147" s="67">
        <f t="shared" si="18"/>
        <v>161</v>
      </c>
      <c r="Q147" s="67">
        <f t="shared" si="18"/>
        <v>146</v>
      </c>
      <c r="R147" s="67">
        <f t="shared" si="18"/>
        <v>139</v>
      </c>
      <c r="S147" s="67">
        <f t="shared" si="18"/>
        <v>129</v>
      </c>
      <c r="T147" s="67">
        <f t="shared" si="18"/>
        <v>116</v>
      </c>
      <c r="U147" s="67">
        <f t="shared" si="18"/>
        <v>122</v>
      </c>
      <c r="V147" s="67">
        <f t="shared" si="18"/>
        <v>88</v>
      </c>
      <c r="W147" s="67">
        <f t="shared" si="18"/>
        <v>76</v>
      </c>
      <c r="X147" s="67">
        <f t="shared" si="18"/>
        <v>10</v>
      </c>
    </row>
    <row r="148" spans="2:24" ht="15.75" thickTop="1">
      <c r="B148" s="111" t="s">
        <v>326</v>
      </c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</row>
    <row r="149" spans="2:24" ht="15.75" thickBot="1">
      <c r="B149" s="112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</row>
    <row r="150" spans="2:24" ht="16.5" thickTop="1" thickBot="1">
      <c r="B150" s="115" t="s">
        <v>19</v>
      </c>
      <c r="C150" s="76" t="s">
        <v>0</v>
      </c>
      <c r="D150" s="76" t="s">
        <v>1</v>
      </c>
      <c r="E150" s="76" t="s">
        <v>2</v>
      </c>
      <c r="F150" s="76" t="s">
        <v>3</v>
      </c>
      <c r="G150" s="76" t="s">
        <v>4</v>
      </c>
      <c r="H150" s="76" t="s">
        <v>5</v>
      </c>
      <c r="I150" s="76" t="s">
        <v>6</v>
      </c>
      <c r="J150" s="76" t="s">
        <v>7</v>
      </c>
      <c r="K150" s="76" t="s">
        <v>8</v>
      </c>
      <c r="L150" s="76" t="s">
        <v>185</v>
      </c>
      <c r="M150" s="76" t="s">
        <v>10</v>
      </c>
      <c r="N150" s="76" t="s">
        <v>11</v>
      </c>
      <c r="O150" s="76" t="s">
        <v>196</v>
      </c>
      <c r="P150" s="76" t="s">
        <v>194</v>
      </c>
      <c r="Q150" s="76" t="s">
        <v>195</v>
      </c>
      <c r="R150" s="76" t="s">
        <v>238</v>
      </c>
      <c r="S150" s="76" t="s">
        <v>237</v>
      </c>
      <c r="T150" s="76" t="s">
        <v>288</v>
      </c>
      <c r="U150" s="107" t="s">
        <v>307</v>
      </c>
      <c r="V150" s="107" t="s">
        <v>308</v>
      </c>
      <c r="W150" s="107" t="s">
        <v>309</v>
      </c>
      <c r="X150" s="107" t="s">
        <v>310</v>
      </c>
    </row>
    <row r="151" spans="2:24" ht="16.5" thickTop="1" thickBot="1">
      <c r="B151" s="117" t="s">
        <v>327</v>
      </c>
      <c r="C151" s="103">
        <v>84</v>
      </c>
      <c r="D151" s="103">
        <v>65</v>
      </c>
      <c r="E151" s="103">
        <v>55</v>
      </c>
      <c r="F151" s="103">
        <v>35</v>
      </c>
      <c r="G151" s="103">
        <v>28</v>
      </c>
      <c r="H151" s="103">
        <v>23</v>
      </c>
      <c r="I151" s="103">
        <v>24</v>
      </c>
      <c r="J151" s="103">
        <v>21</v>
      </c>
      <c r="K151" s="103">
        <v>26</v>
      </c>
      <c r="L151" s="103">
        <v>38</v>
      </c>
      <c r="M151" s="103">
        <v>31</v>
      </c>
      <c r="N151" s="103">
        <v>27</v>
      </c>
      <c r="O151" s="103">
        <v>33</v>
      </c>
      <c r="P151" s="103">
        <v>41</v>
      </c>
      <c r="Q151" s="103">
        <v>48</v>
      </c>
      <c r="R151" s="103">
        <v>43</v>
      </c>
      <c r="S151" s="103">
        <v>51</v>
      </c>
      <c r="T151" s="103">
        <v>53</v>
      </c>
      <c r="U151" s="103">
        <v>52</v>
      </c>
      <c r="V151" s="103">
        <v>64</v>
      </c>
      <c r="W151" s="103">
        <v>57</v>
      </c>
      <c r="X151" s="103">
        <v>6</v>
      </c>
    </row>
    <row r="152" spans="2:24" ht="16.5" thickTop="1" thickBot="1">
      <c r="B152" s="117" t="s">
        <v>333</v>
      </c>
      <c r="C152" s="103">
        <v>1</v>
      </c>
      <c r="D152" s="138">
        <v>0</v>
      </c>
      <c r="E152" s="138">
        <v>0</v>
      </c>
      <c r="F152" s="138">
        <v>0</v>
      </c>
      <c r="G152" s="138">
        <v>0</v>
      </c>
      <c r="H152" s="138">
        <v>0</v>
      </c>
      <c r="I152" s="138">
        <v>0</v>
      </c>
      <c r="J152" s="138">
        <v>0</v>
      </c>
      <c r="K152" s="138">
        <v>0</v>
      </c>
      <c r="L152" s="138">
        <v>0</v>
      </c>
      <c r="M152" s="138">
        <v>0</v>
      </c>
      <c r="N152" s="138">
        <v>0</v>
      </c>
      <c r="O152" s="138">
        <v>0</v>
      </c>
      <c r="P152" s="138">
        <v>0</v>
      </c>
      <c r="Q152" s="138">
        <v>0</v>
      </c>
      <c r="R152" s="138">
        <v>0</v>
      </c>
      <c r="S152" s="138">
        <v>0</v>
      </c>
      <c r="T152" s="138">
        <v>0</v>
      </c>
      <c r="U152" s="138">
        <v>0</v>
      </c>
      <c r="V152" s="138">
        <v>0</v>
      </c>
      <c r="W152" s="138">
        <v>0</v>
      </c>
      <c r="X152" s="138">
        <v>0</v>
      </c>
    </row>
    <row r="153" spans="2:24" ht="16.5" thickTop="1" thickBot="1">
      <c r="B153" s="117" t="s">
        <v>334</v>
      </c>
      <c r="C153" s="103">
        <v>217</v>
      </c>
      <c r="D153" s="103">
        <v>231</v>
      </c>
      <c r="E153" s="103">
        <v>220</v>
      </c>
      <c r="F153" s="103">
        <v>216</v>
      </c>
      <c r="G153" s="103">
        <v>150</v>
      </c>
      <c r="H153" s="103">
        <v>138</v>
      </c>
      <c r="I153" s="103">
        <v>145</v>
      </c>
      <c r="J153" s="103">
        <v>122</v>
      </c>
      <c r="K153" s="103">
        <v>128</v>
      </c>
      <c r="L153" s="103">
        <v>136</v>
      </c>
      <c r="M153" s="103">
        <v>102</v>
      </c>
      <c r="N153" s="103">
        <v>90</v>
      </c>
      <c r="O153" s="103">
        <v>104</v>
      </c>
      <c r="P153" s="103">
        <v>95</v>
      </c>
      <c r="Q153" s="103">
        <v>104</v>
      </c>
      <c r="R153" s="103">
        <v>102</v>
      </c>
      <c r="S153" s="103">
        <v>107</v>
      </c>
      <c r="T153" s="103">
        <v>103</v>
      </c>
      <c r="U153" s="103">
        <v>105</v>
      </c>
      <c r="V153" s="103">
        <v>120</v>
      </c>
      <c r="W153" s="103">
        <v>141</v>
      </c>
      <c r="X153" s="103">
        <v>20</v>
      </c>
    </row>
    <row r="154" spans="2:24" ht="16.5" thickTop="1" thickBot="1">
      <c r="B154" s="117" t="s">
        <v>329</v>
      </c>
      <c r="C154" s="103">
        <v>20</v>
      </c>
      <c r="D154" s="103">
        <v>12</v>
      </c>
      <c r="E154" s="103">
        <v>4</v>
      </c>
      <c r="F154" s="103">
        <v>3</v>
      </c>
      <c r="G154" s="103">
        <v>1</v>
      </c>
      <c r="H154" s="138">
        <v>0</v>
      </c>
      <c r="I154" s="138">
        <v>0</v>
      </c>
      <c r="J154" s="138">
        <v>0</v>
      </c>
      <c r="K154" s="138">
        <v>0</v>
      </c>
      <c r="L154" s="138">
        <v>0</v>
      </c>
      <c r="M154" s="138">
        <v>0</v>
      </c>
      <c r="N154" s="138">
        <v>0</v>
      </c>
      <c r="O154" s="138">
        <v>0</v>
      </c>
      <c r="P154" s="138">
        <v>0</v>
      </c>
      <c r="Q154" s="138">
        <v>0</v>
      </c>
      <c r="R154" s="138">
        <v>0</v>
      </c>
      <c r="S154" s="138">
        <v>0</v>
      </c>
      <c r="T154" s="138">
        <v>0</v>
      </c>
      <c r="U154" s="138">
        <v>0</v>
      </c>
      <c r="V154" s="138">
        <v>0</v>
      </c>
      <c r="W154" s="138">
        <v>0</v>
      </c>
      <c r="X154" s="138">
        <v>0</v>
      </c>
    </row>
    <row r="155" spans="2:24" ht="25.5" thickTop="1" thickBot="1">
      <c r="B155" s="117" t="s">
        <v>331</v>
      </c>
      <c r="C155" s="103">
        <v>126</v>
      </c>
      <c r="D155" s="103">
        <v>103</v>
      </c>
      <c r="E155" s="103">
        <v>81</v>
      </c>
      <c r="F155" s="103">
        <v>73</v>
      </c>
      <c r="G155" s="103">
        <v>46</v>
      </c>
      <c r="H155" s="103">
        <v>24</v>
      </c>
      <c r="I155" s="103">
        <v>22</v>
      </c>
      <c r="J155" s="103">
        <v>13</v>
      </c>
      <c r="K155" s="103">
        <v>9</v>
      </c>
      <c r="L155" s="103">
        <v>8</v>
      </c>
      <c r="M155" s="103">
        <v>3</v>
      </c>
      <c r="N155" s="103">
        <v>3</v>
      </c>
      <c r="O155" s="138">
        <v>0</v>
      </c>
      <c r="P155" s="138">
        <v>0</v>
      </c>
      <c r="Q155" s="138">
        <v>0</v>
      </c>
      <c r="R155" s="138">
        <v>0</v>
      </c>
      <c r="S155" s="138">
        <v>0</v>
      </c>
      <c r="T155" s="103">
        <v>1</v>
      </c>
      <c r="U155" s="138">
        <v>0</v>
      </c>
      <c r="V155" s="138">
        <v>0</v>
      </c>
      <c r="W155" s="138">
        <v>0</v>
      </c>
      <c r="X155" s="138">
        <v>0</v>
      </c>
    </row>
    <row r="156" spans="2:24" ht="16.5" thickTop="1" thickBot="1">
      <c r="B156" s="117" t="s">
        <v>332</v>
      </c>
      <c r="C156" s="103">
        <v>161</v>
      </c>
      <c r="D156" s="103">
        <v>129</v>
      </c>
      <c r="E156" s="103">
        <v>97</v>
      </c>
      <c r="F156" s="103">
        <v>82</v>
      </c>
      <c r="G156" s="103">
        <v>56</v>
      </c>
      <c r="H156" s="103">
        <v>35</v>
      </c>
      <c r="I156" s="103">
        <v>38</v>
      </c>
      <c r="J156" s="103">
        <v>21</v>
      </c>
      <c r="K156" s="103">
        <v>36</v>
      </c>
      <c r="L156" s="103">
        <v>43</v>
      </c>
      <c r="M156" s="103">
        <v>51</v>
      </c>
      <c r="N156" s="103">
        <v>49</v>
      </c>
      <c r="O156" s="103">
        <v>77</v>
      </c>
      <c r="P156" s="103">
        <v>108</v>
      </c>
      <c r="Q156" s="103">
        <v>139</v>
      </c>
      <c r="R156" s="103">
        <v>144</v>
      </c>
      <c r="S156" s="103">
        <v>139</v>
      </c>
      <c r="T156" s="103">
        <v>199</v>
      </c>
      <c r="U156" s="103">
        <v>226</v>
      </c>
      <c r="V156" s="103">
        <v>221</v>
      </c>
      <c r="W156" s="103">
        <v>222</v>
      </c>
      <c r="X156" s="103">
        <v>19</v>
      </c>
    </row>
    <row r="157" spans="2:24" ht="25.5" thickTop="1" thickBot="1">
      <c r="B157" s="117" t="s">
        <v>336</v>
      </c>
      <c r="C157" s="103">
        <v>71</v>
      </c>
      <c r="D157" s="103">
        <v>59</v>
      </c>
      <c r="E157" s="103">
        <v>44</v>
      </c>
      <c r="F157" s="103">
        <v>31</v>
      </c>
      <c r="G157" s="103">
        <v>26</v>
      </c>
      <c r="H157" s="103">
        <v>12</v>
      </c>
      <c r="I157" s="103">
        <v>10</v>
      </c>
      <c r="J157" s="103">
        <v>7</v>
      </c>
      <c r="K157" s="103">
        <v>4</v>
      </c>
      <c r="L157" s="103">
        <v>4</v>
      </c>
      <c r="M157" s="138">
        <v>0</v>
      </c>
      <c r="N157" s="138">
        <v>0</v>
      </c>
      <c r="O157" s="138">
        <v>0</v>
      </c>
      <c r="P157" s="138">
        <v>0</v>
      </c>
      <c r="Q157" s="138">
        <v>0</v>
      </c>
      <c r="R157" s="138">
        <v>0</v>
      </c>
      <c r="S157" s="138">
        <v>0</v>
      </c>
      <c r="T157" s="138">
        <v>0</v>
      </c>
      <c r="U157" s="138">
        <v>0</v>
      </c>
      <c r="V157" s="138">
        <v>0</v>
      </c>
      <c r="W157" s="138">
        <v>0</v>
      </c>
      <c r="X157" s="138">
        <v>0</v>
      </c>
    </row>
    <row r="158" spans="2:24" ht="16.5" thickTop="1" thickBot="1">
      <c r="B158" s="117" t="s">
        <v>330</v>
      </c>
      <c r="C158" s="103">
        <v>351</v>
      </c>
      <c r="D158" s="103">
        <v>285</v>
      </c>
      <c r="E158" s="103">
        <v>217</v>
      </c>
      <c r="F158" s="103">
        <v>146</v>
      </c>
      <c r="G158" s="103">
        <v>93</v>
      </c>
      <c r="H158" s="103">
        <v>61</v>
      </c>
      <c r="I158" s="103">
        <v>66</v>
      </c>
      <c r="J158" s="103">
        <v>48</v>
      </c>
      <c r="K158" s="103">
        <v>39</v>
      </c>
      <c r="L158" s="103">
        <v>29</v>
      </c>
      <c r="M158" s="103">
        <v>13</v>
      </c>
      <c r="N158" s="103">
        <v>9</v>
      </c>
      <c r="O158" s="103">
        <v>4</v>
      </c>
      <c r="P158" s="103">
        <v>3</v>
      </c>
      <c r="Q158" s="103">
        <v>2</v>
      </c>
      <c r="R158" s="103">
        <v>1</v>
      </c>
      <c r="S158" s="138">
        <v>0</v>
      </c>
      <c r="T158" s="138">
        <v>0</v>
      </c>
      <c r="U158" s="138">
        <v>0</v>
      </c>
      <c r="V158" s="138">
        <v>0</v>
      </c>
      <c r="W158" s="138">
        <v>0</v>
      </c>
      <c r="X158" s="138">
        <v>0</v>
      </c>
    </row>
    <row r="159" spans="2:24" s="57" customFormat="1" ht="16.5" thickTop="1" thickBot="1">
      <c r="B159" s="67" t="s">
        <v>80</v>
      </c>
      <c r="C159" s="67">
        <f>SUM(C151:C158)</f>
        <v>1031</v>
      </c>
      <c r="D159" s="67">
        <f t="shared" ref="D159:X159" si="19">SUM(D151:D158)</f>
        <v>884</v>
      </c>
      <c r="E159" s="67">
        <f t="shared" si="19"/>
        <v>718</v>
      </c>
      <c r="F159" s="67">
        <f t="shared" si="19"/>
        <v>586</v>
      </c>
      <c r="G159" s="67">
        <f t="shared" si="19"/>
        <v>400</v>
      </c>
      <c r="H159" s="67">
        <f t="shared" si="19"/>
        <v>293</v>
      </c>
      <c r="I159" s="67">
        <f t="shared" si="19"/>
        <v>305</v>
      </c>
      <c r="J159" s="67">
        <f t="shared" si="19"/>
        <v>232</v>
      </c>
      <c r="K159" s="67">
        <f t="shared" si="19"/>
        <v>242</v>
      </c>
      <c r="L159" s="67">
        <f t="shared" si="19"/>
        <v>258</v>
      </c>
      <c r="M159" s="67">
        <f t="shared" si="19"/>
        <v>200</v>
      </c>
      <c r="N159" s="67">
        <f t="shared" si="19"/>
        <v>178</v>
      </c>
      <c r="O159" s="67">
        <f t="shared" si="19"/>
        <v>218</v>
      </c>
      <c r="P159" s="67">
        <f t="shared" si="19"/>
        <v>247</v>
      </c>
      <c r="Q159" s="67">
        <f t="shared" si="19"/>
        <v>293</v>
      </c>
      <c r="R159" s="67">
        <f t="shared" si="19"/>
        <v>290</v>
      </c>
      <c r="S159" s="67">
        <f t="shared" si="19"/>
        <v>297</v>
      </c>
      <c r="T159" s="67">
        <f t="shared" si="19"/>
        <v>356</v>
      </c>
      <c r="U159" s="67">
        <f t="shared" si="19"/>
        <v>383</v>
      </c>
      <c r="V159" s="67">
        <f t="shared" si="19"/>
        <v>405</v>
      </c>
      <c r="W159" s="67">
        <f t="shared" si="19"/>
        <v>420</v>
      </c>
      <c r="X159" s="67">
        <f t="shared" si="19"/>
        <v>45</v>
      </c>
    </row>
    <row r="160" spans="2:24" ht="15.75" thickTop="1">
      <c r="B160" s="111" t="s">
        <v>326</v>
      </c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</row>
    <row r="161" spans="2:24" ht="15.75" thickBot="1"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</row>
    <row r="162" spans="2:24" ht="16.5" thickTop="1" thickBot="1">
      <c r="B162" s="115" t="s">
        <v>57</v>
      </c>
      <c r="C162" s="76" t="s">
        <v>0</v>
      </c>
      <c r="D162" s="76" t="s">
        <v>1</v>
      </c>
      <c r="E162" s="76" t="s">
        <v>2</v>
      </c>
      <c r="F162" s="76" t="s">
        <v>3</v>
      </c>
      <c r="G162" s="76" t="s">
        <v>4</v>
      </c>
      <c r="H162" s="76" t="s">
        <v>5</v>
      </c>
      <c r="I162" s="76" t="s">
        <v>6</v>
      </c>
      <c r="J162" s="76" t="s">
        <v>7</v>
      </c>
      <c r="K162" s="76" t="s">
        <v>8</v>
      </c>
      <c r="L162" s="76" t="s">
        <v>185</v>
      </c>
      <c r="M162" s="76" t="s">
        <v>10</v>
      </c>
      <c r="N162" s="76" t="s">
        <v>11</v>
      </c>
      <c r="O162" s="76" t="s">
        <v>196</v>
      </c>
      <c r="P162" s="76" t="s">
        <v>194</v>
      </c>
      <c r="Q162" s="76" t="s">
        <v>195</v>
      </c>
      <c r="R162" s="76" t="s">
        <v>238</v>
      </c>
      <c r="S162" s="76" t="s">
        <v>237</v>
      </c>
      <c r="T162" s="76" t="s">
        <v>288</v>
      </c>
      <c r="U162" s="107" t="s">
        <v>307</v>
      </c>
      <c r="V162" s="107" t="s">
        <v>308</v>
      </c>
      <c r="W162" s="107" t="s">
        <v>309</v>
      </c>
      <c r="X162" s="107" t="s">
        <v>310</v>
      </c>
    </row>
    <row r="163" spans="2:24" ht="16.5" thickTop="1" thickBot="1">
      <c r="B163" s="117" t="s">
        <v>327</v>
      </c>
      <c r="C163" s="103">
        <v>17</v>
      </c>
      <c r="D163" s="103">
        <v>12</v>
      </c>
      <c r="E163" s="103">
        <v>12</v>
      </c>
      <c r="F163" s="103">
        <v>12</v>
      </c>
      <c r="G163" s="103">
        <v>12</v>
      </c>
      <c r="H163" s="103">
        <v>12</v>
      </c>
      <c r="I163" s="103">
        <v>12</v>
      </c>
      <c r="J163" s="103">
        <v>12</v>
      </c>
      <c r="K163" s="103">
        <v>10</v>
      </c>
      <c r="L163" s="103">
        <v>9</v>
      </c>
      <c r="M163" s="138">
        <v>0</v>
      </c>
      <c r="N163" s="138">
        <v>0</v>
      </c>
      <c r="O163" s="138">
        <v>0</v>
      </c>
      <c r="P163" s="138">
        <v>0</v>
      </c>
      <c r="Q163" s="138">
        <v>0</v>
      </c>
      <c r="R163" s="138">
        <v>0</v>
      </c>
      <c r="S163" s="138">
        <v>0</v>
      </c>
      <c r="T163" s="138">
        <v>0</v>
      </c>
      <c r="U163" s="138">
        <v>0</v>
      </c>
      <c r="V163" s="138">
        <v>0</v>
      </c>
      <c r="W163" s="138">
        <v>0</v>
      </c>
      <c r="X163" s="138">
        <v>0</v>
      </c>
    </row>
    <row r="164" spans="2:24" ht="16.5" thickTop="1" thickBot="1">
      <c r="B164" s="117" t="s">
        <v>334</v>
      </c>
      <c r="C164" s="103">
        <v>87</v>
      </c>
      <c r="D164" s="103">
        <v>85</v>
      </c>
      <c r="E164" s="103">
        <v>99</v>
      </c>
      <c r="F164" s="103">
        <v>91</v>
      </c>
      <c r="G164" s="103">
        <v>79</v>
      </c>
      <c r="H164" s="103">
        <v>77</v>
      </c>
      <c r="I164" s="103">
        <v>66</v>
      </c>
      <c r="J164" s="103">
        <v>57</v>
      </c>
      <c r="K164" s="103">
        <v>39</v>
      </c>
      <c r="L164" s="103">
        <v>32</v>
      </c>
      <c r="M164" s="103">
        <v>11</v>
      </c>
      <c r="N164" s="103">
        <v>8</v>
      </c>
      <c r="O164" s="138">
        <v>0</v>
      </c>
      <c r="P164" s="138">
        <v>0</v>
      </c>
      <c r="Q164" s="138">
        <v>0</v>
      </c>
      <c r="R164" s="138">
        <v>0</v>
      </c>
      <c r="S164" s="138">
        <v>0</v>
      </c>
      <c r="T164" s="138">
        <v>0</v>
      </c>
      <c r="U164" s="138">
        <v>0</v>
      </c>
      <c r="V164" s="138">
        <v>0</v>
      </c>
      <c r="W164" s="138">
        <v>0</v>
      </c>
      <c r="X164" s="138">
        <v>0</v>
      </c>
    </row>
    <row r="165" spans="2:24" ht="25.5" thickTop="1" thickBot="1">
      <c r="B165" s="117" t="s">
        <v>331</v>
      </c>
      <c r="C165" s="103">
        <v>59</v>
      </c>
      <c r="D165" s="103">
        <v>52</v>
      </c>
      <c r="E165" s="103">
        <v>44</v>
      </c>
      <c r="F165" s="103">
        <v>39</v>
      </c>
      <c r="G165" s="103">
        <v>36</v>
      </c>
      <c r="H165" s="103">
        <v>38</v>
      </c>
      <c r="I165" s="103">
        <v>32</v>
      </c>
      <c r="J165" s="103">
        <v>29</v>
      </c>
      <c r="K165" s="103">
        <v>20</v>
      </c>
      <c r="L165" s="103">
        <v>14</v>
      </c>
      <c r="M165" s="103">
        <v>6</v>
      </c>
      <c r="N165" s="103">
        <v>6</v>
      </c>
      <c r="O165" s="103">
        <v>4</v>
      </c>
      <c r="P165" s="103">
        <v>4</v>
      </c>
      <c r="Q165" s="103">
        <v>4</v>
      </c>
      <c r="R165" s="138">
        <v>0</v>
      </c>
      <c r="S165" s="138">
        <v>0</v>
      </c>
      <c r="T165" s="138">
        <v>0</v>
      </c>
      <c r="U165" s="138">
        <v>0</v>
      </c>
      <c r="V165" s="138">
        <v>0</v>
      </c>
      <c r="W165" s="138">
        <v>0</v>
      </c>
      <c r="X165" s="138">
        <v>0</v>
      </c>
    </row>
    <row r="166" spans="2:24" ht="16.5" thickTop="1" thickBot="1">
      <c r="B166" s="117" t="s">
        <v>332</v>
      </c>
      <c r="C166" s="103">
        <v>48</v>
      </c>
      <c r="D166" s="103">
        <v>74</v>
      </c>
      <c r="E166" s="103">
        <v>101</v>
      </c>
      <c r="F166" s="103">
        <v>84</v>
      </c>
      <c r="G166" s="103">
        <v>76</v>
      </c>
      <c r="H166" s="103">
        <v>73</v>
      </c>
      <c r="I166" s="103">
        <v>71</v>
      </c>
      <c r="J166" s="103">
        <v>54</v>
      </c>
      <c r="K166" s="103">
        <v>36</v>
      </c>
      <c r="L166" s="103">
        <v>28</v>
      </c>
      <c r="M166" s="103">
        <v>26</v>
      </c>
      <c r="N166" s="103">
        <v>15</v>
      </c>
      <c r="O166" s="138">
        <v>0</v>
      </c>
      <c r="P166" s="138">
        <v>0</v>
      </c>
      <c r="Q166" s="138">
        <v>0</v>
      </c>
      <c r="R166" s="138">
        <v>0</v>
      </c>
      <c r="S166" s="138">
        <v>0</v>
      </c>
      <c r="T166" s="138">
        <v>0</v>
      </c>
      <c r="U166" s="138">
        <v>0</v>
      </c>
      <c r="V166" s="138">
        <v>0</v>
      </c>
      <c r="W166" s="138">
        <v>0</v>
      </c>
      <c r="X166" s="138">
        <v>0</v>
      </c>
    </row>
    <row r="167" spans="2:24" ht="25.5" thickTop="1" thickBot="1">
      <c r="B167" s="117" t="s">
        <v>336</v>
      </c>
      <c r="C167" s="103">
        <v>41</v>
      </c>
      <c r="D167" s="103">
        <v>41</v>
      </c>
      <c r="E167" s="103">
        <v>33</v>
      </c>
      <c r="F167" s="103">
        <v>30</v>
      </c>
      <c r="G167" s="103">
        <v>22</v>
      </c>
      <c r="H167" s="103">
        <v>18</v>
      </c>
      <c r="I167" s="103">
        <v>13</v>
      </c>
      <c r="J167" s="103">
        <v>13</v>
      </c>
      <c r="K167" s="103">
        <v>9</v>
      </c>
      <c r="L167" s="103">
        <v>1</v>
      </c>
      <c r="M167" s="138">
        <v>0</v>
      </c>
      <c r="N167" s="138">
        <v>0</v>
      </c>
      <c r="O167" s="138">
        <v>0</v>
      </c>
      <c r="P167" s="138">
        <v>0</v>
      </c>
      <c r="Q167" s="138">
        <v>0</v>
      </c>
      <c r="R167" s="138">
        <v>0</v>
      </c>
      <c r="S167" s="138">
        <v>0</v>
      </c>
      <c r="T167" s="138">
        <v>0</v>
      </c>
      <c r="U167" s="138">
        <v>0</v>
      </c>
      <c r="V167" s="138">
        <v>0</v>
      </c>
      <c r="W167" s="138">
        <v>0</v>
      </c>
      <c r="X167" s="138">
        <v>0</v>
      </c>
    </row>
    <row r="168" spans="2:24" ht="16.5" thickTop="1" thickBot="1">
      <c r="B168" s="117" t="s">
        <v>330</v>
      </c>
      <c r="C168" s="103">
        <v>221</v>
      </c>
      <c r="D168" s="103">
        <v>215</v>
      </c>
      <c r="E168" s="103">
        <v>209</v>
      </c>
      <c r="F168" s="103">
        <v>155</v>
      </c>
      <c r="G168" s="103">
        <v>130</v>
      </c>
      <c r="H168" s="103">
        <v>114</v>
      </c>
      <c r="I168" s="103">
        <v>133</v>
      </c>
      <c r="J168" s="103">
        <v>101</v>
      </c>
      <c r="K168" s="103">
        <v>79</v>
      </c>
      <c r="L168" s="103">
        <v>65</v>
      </c>
      <c r="M168" s="103">
        <v>63</v>
      </c>
      <c r="N168" s="103">
        <v>43</v>
      </c>
      <c r="O168" s="103">
        <v>28</v>
      </c>
      <c r="P168" s="103">
        <v>22</v>
      </c>
      <c r="Q168" s="103">
        <v>17</v>
      </c>
      <c r="R168" s="103">
        <v>1</v>
      </c>
      <c r="S168" s="138">
        <v>0</v>
      </c>
      <c r="T168" s="138">
        <v>0</v>
      </c>
      <c r="U168" s="138">
        <v>0</v>
      </c>
      <c r="V168" s="138">
        <v>0</v>
      </c>
      <c r="W168" s="138">
        <v>0</v>
      </c>
      <c r="X168" s="138">
        <v>0</v>
      </c>
    </row>
    <row r="169" spans="2:24" s="57" customFormat="1" ht="16.5" thickTop="1" thickBot="1">
      <c r="B169" s="67" t="s">
        <v>80</v>
      </c>
      <c r="C169" s="67">
        <f>SUM(C163:C168)</f>
        <v>473</v>
      </c>
      <c r="D169" s="67">
        <f t="shared" ref="D169:X169" si="20">SUM(D163:D168)</f>
        <v>479</v>
      </c>
      <c r="E169" s="67">
        <f t="shared" si="20"/>
        <v>498</v>
      </c>
      <c r="F169" s="67">
        <f t="shared" si="20"/>
        <v>411</v>
      </c>
      <c r="G169" s="67">
        <f t="shared" si="20"/>
        <v>355</v>
      </c>
      <c r="H169" s="67">
        <f t="shared" si="20"/>
        <v>332</v>
      </c>
      <c r="I169" s="67">
        <f t="shared" si="20"/>
        <v>327</v>
      </c>
      <c r="J169" s="67">
        <f t="shared" si="20"/>
        <v>266</v>
      </c>
      <c r="K169" s="67">
        <f t="shared" si="20"/>
        <v>193</v>
      </c>
      <c r="L169" s="67">
        <f t="shared" si="20"/>
        <v>149</v>
      </c>
      <c r="M169" s="67">
        <f t="shared" si="20"/>
        <v>106</v>
      </c>
      <c r="N169" s="67">
        <f t="shared" si="20"/>
        <v>72</v>
      </c>
      <c r="O169" s="67">
        <f t="shared" si="20"/>
        <v>32</v>
      </c>
      <c r="P169" s="67">
        <f t="shared" si="20"/>
        <v>26</v>
      </c>
      <c r="Q169" s="67">
        <f t="shared" si="20"/>
        <v>21</v>
      </c>
      <c r="R169" s="67">
        <f t="shared" si="20"/>
        <v>1</v>
      </c>
      <c r="S169" s="67">
        <f t="shared" si="20"/>
        <v>0</v>
      </c>
      <c r="T169" s="67">
        <f t="shared" si="20"/>
        <v>0</v>
      </c>
      <c r="U169" s="67">
        <f t="shared" si="20"/>
        <v>0</v>
      </c>
      <c r="V169" s="67">
        <f t="shared" si="20"/>
        <v>0</v>
      </c>
      <c r="W169" s="67">
        <f t="shared" si="20"/>
        <v>0</v>
      </c>
      <c r="X169" s="67">
        <f t="shared" si="20"/>
        <v>0</v>
      </c>
    </row>
    <row r="170" spans="2:24" ht="15.75" thickTop="1">
      <c r="B170" s="111" t="s">
        <v>326</v>
      </c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</row>
    <row r="171" spans="2:24" ht="15.75" thickBot="1">
      <c r="B171" s="112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</row>
    <row r="172" spans="2:24" ht="16.5" thickTop="1" thickBot="1">
      <c r="B172" s="115" t="s">
        <v>27</v>
      </c>
      <c r="C172" s="76" t="s">
        <v>0</v>
      </c>
      <c r="D172" s="76" t="s">
        <v>1</v>
      </c>
      <c r="E172" s="76" t="s">
        <v>2</v>
      </c>
      <c r="F172" s="76" t="s">
        <v>3</v>
      </c>
      <c r="G172" s="76" t="s">
        <v>4</v>
      </c>
      <c r="H172" s="76" t="s">
        <v>5</v>
      </c>
      <c r="I172" s="76" t="s">
        <v>6</v>
      </c>
      <c r="J172" s="76" t="s">
        <v>7</v>
      </c>
      <c r="K172" s="76" t="s">
        <v>8</v>
      </c>
      <c r="L172" s="76" t="s">
        <v>9</v>
      </c>
      <c r="M172" s="76" t="s">
        <v>51</v>
      </c>
      <c r="N172" s="76" t="s">
        <v>184</v>
      </c>
      <c r="O172" s="76" t="s">
        <v>186</v>
      </c>
      <c r="P172" s="76" t="s">
        <v>194</v>
      </c>
      <c r="Q172" s="76" t="s">
        <v>195</v>
      </c>
      <c r="R172" s="76" t="s">
        <v>238</v>
      </c>
      <c r="S172" s="76" t="s">
        <v>237</v>
      </c>
      <c r="T172" s="76" t="s">
        <v>288</v>
      </c>
      <c r="U172" s="107" t="s">
        <v>307</v>
      </c>
      <c r="V172" s="107" t="s">
        <v>308</v>
      </c>
      <c r="W172" s="107" t="s">
        <v>309</v>
      </c>
      <c r="X172" s="107" t="s">
        <v>310</v>
      </c>
    </row>
    <row r="173" spans="2:24" ht="16.5" thickTop="1" thickBot="1">
      <c r="B173" s="117" t="s">
        <v>327</v>
      </c>
      <c r="C173" s="103">
        <v>78</v>
      </c>
      <c r="D173" s="103">
        <v>75</v>
      </c>
      <c r="E173" s="103">
        <v>56</v>
      </c>
      <c r="F173" s="103">
        <v>61</v>
      </c>
      <c r="G173" s="103">
        <v>54</v>
      </c>
      <c r="H173" s="103">
        <v>45</v>
      </c>
      <c r="I173" s="103">
        <v>40</v>
      </c>
      <c r="J173" s="103">
        <v>33</v>
      </c>
      <c r="K173" s="103">
        <v>45</v>
      </c>
      <c r="L173" s="103">
        <v>35</v>
      </c>
      <c r="M173" s="103">
        <v>22</v>
      </c>
      <c r="N173" s="103">
        <v>17</v>
      </c>
      <c r="O173" s="103">
        <v>20</v>
      </c>
      <c r="P173" s="103">
        <v>15</v>
      </c>
      <c r="Q173" s="103">
        <v>12</v>
      </c>
      <c r="R173" s="103">
        <v>22</v>
      </c>
      <c r="S173" s="103">
        <v>36</v>
      </c>
      <c r="T173" s="103">
        <v>23</v>
      </c>
      <c r="U173" s="103">
        <v>20</v>
      </c>
      <c r="V173" s="103">
        <v>17</v>
      </c>
      <c r="W173" s="103">
        <v>17</v>
      </c>
      <c r="X173" s="103">
        <v>6</v>
      </c>
    </row>
    <row r="174" spans="2:24" ht="16.5" thickTop="1" thickBot="1">
      <c r="B174" s="117" t="s">
        <v>333</v>
      </c>
      <c r="C174" s="103">
        <v>22</v>
      </c>
      <c r="D174" s="103">
        <v>12</v>
      </c>
      <c r="E174" s="103">
        <v>10</v>
      </c>
      <c r="F174" s="103">
        <v>5</v>
      </c>
      <c r="G174" s="103">
        <v>3</v>
      </c>
      <c r="H174" s="103">
        <v>1</v>
      </c>
      <c r="I174" s="103">
        <v>1</v>
      </c>
      <c r="J174" s="103">
        <v>1</v>
      </c>
      <c r="K174" s="103">
        <v>1</v>
      </c>
      <c r="L174" s="103">
        <v>1</v>
      </c>
      <c r="M174" s="138">
        <v>0</v>
      </c>
      <c r="N174" s="138">
        <v>0</v>
      </c>
      <c r="O174" s="138">
        <v>0</v>
      </c>
      <c r="P174" s="138">
        <v>0</v>
      </c>
      <c r="Q174" s="138">
        <v>0</v>
      </c>
      <c r="R174" s="138">
        <v>0</v>
      </c>
      <c r="S174" s="138">
        <v>0</v>
      </c>
      <c r="T174" s="138">
        <v>0</v>
      </c>
      <c r="U174" s="138">
        <v>0</v>
      </c>
      <c r="V174" s="138">
        <v>0</v>
      </c>
      <c r="W174" s="138">
        <v>0</v>
      </c>
      <c r="X174" s="138">
        <v>0</v>
      </c>
    </row>
    <row r="175" spans="2:24" ht="16.5" thickTop="1" thickBot="1">
      <c r="B175" s="117" t="s">
        <v>334</v>
      </c>
      <c r="C175" s="103">
        <v>160</v>
      </c>
      <c r="D175" s="103">
        <v>147</v>
      </c>
      <c r="E175" s="103">
        <v>119</v>
      </c>
      <c r="F175" s="103">
        <v>115</v>
      </c>
      <c r="G175" s="103">
        <v>88</v>
      </c>
      <c r="H175" s="103">
        <v>66</v>
      </c>
      <c r="I175" s="103">
        <v>54</v>
      </c>
      <c r="J175" s="103">
        <v>47</v>
      </c>
      <c r="K175" s="103">
        <v>37</v>
      </c>
      <c r="L175" s="103">
        <v>54</v>
      </c>
      <c r="M175" s="103">
        <v>36</v>
      </c>
      <c r="N175" s="103">
        <v>34</v>
      </c>
      <c r="O175" s="103">
        <v>26</v>
      </c>
      <c r="P175" s="103">
        <v>17</v>
      </c>
      <c r="Q175" s="103">
        <v>12</v>
      </c>
      <c r="R175" s="103">
        <v>11</v>
      </c>
      <c r="S175" s="103">
        <v>27</v>
      </c>
      <c r="T175" s="103">
        <v>19</v>
      </c>
      <c r="U175" s="103">
        <v>10</v>
      </c>
      <c r="V175" s="103">
        <v>26</v>
      </c>
      <c r="W175" s="103">
        <v>27</v>
      </c>
      <c r="X175" s="103">
        <v>4</v>
      </c>
    </row>
    <row r="176" spans="2:24" ht="16.5" thickTop="1" thickBot="1">
      <c r="B176" s="117" t="s">
        <v>328</v>
      </c>
      <c r="C176" s="103">
        <v>7</v>
      </c>
      <c r="D176" s="103">
        <v>7</v>
      </c>
      <c r="E176" s="103">
        <v>6</v>
      </c>
      <c r="F176" s="103">
        <v>5</v>
      </c>
      <c r="G176" s="103">
        <v>5</v>
      </c>
      <c r="H176" s="103">
        <v>5</v>
      </c>
      <c r="I176" s="103">
        <v>5</v>
      </c>
      <c r="J176" s="103">
        <v>5</v>
      </c>
      <c r="K176" s="103">
        <v>2</v>
      </c>
      <c r="L176" s="138">
        <v>0</v>
      </c>
      <c r="M176" s="138">
        <v>0</v>
      </c>
      <c r="N176" s="138">
        <v>0</v>
      </c>
      <c r="O176" s="138">
        <v>0</v>
      </c>
      <c r="P176" s="138">
        <v>0</v>
      </c>
      <c r="Q176" s="138">
        <v>0</v>
      </c>
      <c r="R176" s="138">
        <v>0</v>
      </c>
      <c r="S176" s="138">
        <v>0</v>
      </c>
      <c r="T176" s="138">
        <v>0</v>
      </c>
      <c r="U176" s="138">
        <v>0</v>
      </c>
      <c r="V176" s="138">
        <v>0</v>
      </c>
      <c r="W176" s="138">
        <v>0</v>
      </c>
      <c r="X176" s="138">
        <v>0</v>
      </c>
    </row>
    <row r="177" spans="2:24" ht="16.5" thickTop="1" thickBot="1">
      <c r="B177" s="117" t="s">
        <v>329</v>
      </c>
      <c r="C177" s="103">
        <v>20</v>
      </c>
      <c r="D177" s="103">
        <v>15</v>
      </c>
      <c r="E177" s="103">
        <v>10</v>
      </c>
      <c r="F177" s="103">
        <v>10</v>
      </c>
      <c r="G177" s="103">
        <v>9</v>
      </c>
      <c r="H177" s="103">
        <v>6</v>
      </c>
      <c r="I177" s="103">
        <v>6</v>
      </c>
      <c r="J177" s="103">
        <v>4</v>
      </c>
      <c r="K177" s="138">
        <v>0</v>
      </c>
      <c r="L177" s="138">
        <v>0</v>
      </c>
      <c r="M177" s="138">
        <v>0</v>
      </c>
      <c r="N177" s="138">
        <v>0</v>
      </c>
      <c r="O177" s="138">
        <v>0</v>
      </c>
      <c r="P177" s="138">
        <v>0</v>
      </c>
      <c r="Q177" s="138">
        <v>0</v>
      </c>
      <c r="R177" s="138">
        <v>0</v>
      </c>
      <c r="S177" s="138">
        <v>0</v>
      </c>
      <c r="T177" s="138">
        <v>0</v>
      </c>
      <c r="U177" s="138">
        <v>0</v>
      </c>
      <c r="V177" s="138">
        <v>0</v>
      </c>
      <c r="W177" s="138">
        <v>0</v>
      </c>
      <c r="X177" s="138">
        <v>0</v>
      </c>
    </row>
    <row r="178" spans="2:24" ht="25.5" thickTop="1" thickBot="1">
      <c r="B178" s="117" t="s">
        <v>331</v>
      </c>
      <c r="C178" s="103">
        <v>66</v>
      </c>
      <c r="D178" s="103">
        <v>71</v>
      </c>
      <c r="E178" s="103">
        <v>58</v>
      </c>
      <c r="F178" s="103">
        <v>57</v>
      </c>
      <c r="G178" s="103">
        <v>55</v>
      </c>
      <c r="H178" s="103">
        <v>41</v>
      </c>
      <c r="I178" s="103">
        <v>30</v>
      </c>
      <c r="J178" s="103">
        <v>23</v>
      </c>
      <c r="K178" s="103">
        <v>20</v>
      </c>
      <c r="L178" s="103">
        <v>17</v>
      </c>
      <c r="M178" s="103">
        <v>7</v>
      </c>
      <c r="N178" s="103">
        <v>2</v>
      </c>
      <c r="O178" s="103">
        <v>2</v>
      </c>
      <c r="P178" s="138">
        <v>0</v>
      </c>
      <c r="Q178" s="138">
        <v>0</v>
      </c>
      <c r="R178" s="138">
        <v>0</v>
      </c>
      <c r="S178" s="138">
        <v>0</v>
      </c>
      <c r="T178" s="138">
        <v>0</v>
      </c>
      <c r="U178" s="138">
        <v>0</v>
      </c>
      <c r="V178" s="138">
        <v>0</v>
      </c>
      <c r="W178" s="138">
        <v>0</v>
      </c>
      <c r="X178" s="138">
        <v>0</v>
      </c>
    </row>
    <row r="179" spans="2:24" ht="16.5" thickTop="1" thickBot="1">
      <c r="B179" s="117" t="s">
        <v>332</v>
      </c>
      <c r="C179" s="103">
        <v>51</v>
      </c>
      <c r="D179" s="103">
        <v>37</v>
      </c>
      <c r="E179" s="103">
        <v>26</v>
      </c>
      <c r="F179" s="103">
        <v>24</v>
      </c>
      <c r="G179" s="103">
        <v>22</v>
      </c>
      <c r="H179" s="103">
        <v>12</v>
      </c>
      <c r="I179" s="103">
        <v>2</v>
      </c>
      <c r="J179" s="103">
        <v>1</v>
      </c>
      <c r="K179" s="138">
        <v>0</v>
      </c>
      <c r="L179" s="103">
        <v>1</v>
      </c>
      <c r="M179" s="138">
        <v>0</v>
      </c>
      <c r="N179" s="138">
        <v>0</v>
      </c>
      <c r="O179" s="138">
        <v>0</v>
      </c>
      <c r="P179" s="138">
        <v>0</v>
      </c>
      <c r="Q179" s="138">
        <v>0</v>
      </c>
      <c r="R179" s="138">
        <v>0</v>
      </c>
      <c r="S179" s="138">
        <v>0</v>
      </c>
      <c r="T179" s="138">
        <v>0</v>
      </c>
      <c r="U179" s="138">
        <v>0</v>
      </c>
      <c r="V179" s="138">
        <v>0</v>
      </c>
      <c r="W179" s="138">
        <v>0</v>
      </c>
      <c r="X179" s="138">
        <v>0</v>
      </c>
    </row>
    <row r="180" spans="2:24" ht="25.5" thickTop="1" thickBot="1">
      <c r="B180" s="117" t="s">
        <v>336</v>
      </c>
      <c r="C180" s="103">
        <v>5</v>
      </c>
      <c r="D180" s="103">
        <v>4</v>
      </c>
      <c r="E180" s="103">
        <v>2</v>
      </c>
      <c r="F180" s="103">
        <v>2</v>
      </c>
      <c r="G180" s="103">
        <v>1</v>
      </c>
      <c r="H180" s="138">
        <v>0</v>
      </c>
      <c r="I180" s="138">
        <v>0</v>
      </c>
      <c r="J180" s="138">
        <v>0</v>
      </c>
      <c r="K180" s="138">
        <v>0</v>
      </c>
      <c r="L180" s="138">
        <v>0</v>
      </c>
      <c r="M180" s="138">
        <v>0</v>
      </c>
      <c r="N180" s="138">
        <v>0</v>
      </c>
      <c r="O180" s="138">
        <v>0</v>
      </c>
      <c r="P180" s="138">
        <v>0</v>
      </c>
      <c r="Q180" s="138">
        <v>0</v>
      </c>
      <c r="R180" s="138">
        <v>0</v>
      </c>
      <c r="S180" s="138">
        <v>0</v>
      </c>
      <c r="T180" s="138">
        <v>0</v>
      </c>
      <c r="U180" s="138">
        <v>0</v>
      </c>
      <c r="V180" s="138">
        <v>0</v>
      </c>
      <c r="W180" s="138">
        <v>0</v>
      </c>
      <c r="X180" s="138">
        <v>0</v>
      </c>
    </row>
    <row r="181" spans="2:24" ht="16.5" thickTop="1" thickBot="1">
      <c r="B181" s="117" t="s">
        <v>330</v>
      </c>
      <c r="C181" s="103">
        <v>86</v>
      </c>
      <c r="D181" s="103">
        <v>47</v>
      </c>
      <c r="E181" s="103">
        <v>42</v>
      </c>
      <c r="F181" s="103">
        <v>36</v>
      </c>
      <c r="G181" s="103">
        <v>35</v>
      </c>
      <c r="H181" s="103">
        <v>23</v>
      </c>
      <c r="I181" s="103">
        <v>18</v>
      </c>
      <c r="J181" s="103">
        <v>12</v>
      </c>
      <c r="K181" s="103">
        <v>7</v>
      </c>
      <c r="L181" s="103">
        <v>4</v>
      </c>
      <c r="M181" s="103">
        <v>1</v>
      </c>
      <c r="N181" s="138">
        <v>0</v>
      </c>
      <c r="O181" s="138">
        <v>0</v>
      </c>
      <c r="P181" s="138">
        <v>0</v>
      </c>
      <c r="Q181" s="138">
        <v>0</v>
      </c>
      <c r="R181" s="138">
        <v>0</v>
      </c>
      <c r="S181" s="138">
        <v>0</v>
      </c>
      <c r="T181" s="138">
        <v>0</v>
      </c>
      <c r="U181" s="138">
        <v>0</v>
      </c>
      <c r="V181" s="138">
        <v>0</v>
      </c>
      <c r="W181" s="138">
        <v>0</v>
      </c>
      <c r="X181" s="138">
        <v>0</v>
      </c>
    </row>
    <row r="182" spans="2:24" ht="25.5" thickTop="1" thickBot="1">
      <c r="B182" s="117" t="s">
        <v>335</v>
      </c>
      <c r="C182" s="103"/>
      <c r="D182" s="103"/>
      <c r="E182" s="103"/>
      <c r="F182" s="103">
        <v>4</v>
      </c>
      <c r="G182" s="138">
        <v>0</v>
      </c>
      <c r="H182" s="138">
        <v>0</v>
      </c>
      <c r="I182" s="138">
        <v>0</v>
      </c>
      <c r="J182" s="138">
        <v>0</v>
      </c>
      <c r="K182" s="138">
        <v>0</v>
      </c>
      <c r="L182" s="138">
        <v>0</v>
      </c>
      <c r="M182" s="138">
        <v>0</v>
      </c>
      <c r="N182" s="138">
        <v>0</v>
      </c>
      <c r="O182" s="138">
        <v>0</v>
      </c>
      <c r="P182" s="138">
        <v>0</v>
      </c>
      <c r="Q182" s="138">
        <v>0</v>
      </c>
      <c r="R182" s="138">
        <v>0</v>
      </c>
      <c r="S182" s="138">
        <v>0</v>
      </c>
      <c r="T182" s="138">
        <v>0</v>
      </c>
      <c r="U182" s="138">
        <v>0</v>
      </c>
      <c r="V182" s="138">
        <v>0</v>
      </c>
      <c r="W182" s="138">
        <v>0</v>
      </c>
      <c r="X182" s="138">
        <v>0</v>
      </c>
    </row>
    <row r="183" spans="2:24" s="57" customFormat="1" ht="16.5" thickTop="1" thickBot="1">
      <c r="B183" s="67" t="s">
        <v>80</v>
      </c>
      <c r="C183" s="67">
        <f>SUM(C173:C182)</f>
        <v>495</v>
      </c>
      <c r="D183" s="67">
        <f t="shared" ref="D183:X183" si="21">SUM(D173:D182)</f>
        <v>415</v>
      </c>
      <c r="E183" s="67">
        <f t="shared" si="21"/>
        <v>329</v>
      </c>
      <c r="F183" s="67">
        <f t="shared" si="21"/>
        <v>319</v>
      </c>
      <c r="G183" s="67">
        <f t="shared" si="21"/>
        <v>272</v>
      </c>
      <c r="H183" s="67">
        <f t="shared" si="21"/>
        <v>199</v>
      </c>
      <c r="I183" s="67">
        <f t="shared" si="21"/>
        <v>156</v>
      </c>
      <c r="J183" s="67">
        <f t="shared" si="21"/>
        <v>126</v>
      </c>
      <c r="K183" s="67">
        <f t="shared" si="21"/>
        <v>112</v>
      </c>
      <c r="L183" s="67">
        <f t="shared" si="21"/>
        <v>112</v>
      </c>
      <c r="M183" s="67">
        <f t="shared" si="21"/>
        <v>66</v>
      </c>
      <c r="N183" s="67">
        <f t="shared" si="21"/>
        <v>53</v>
      </c>
      <c r="O183" s="67">
        <f t="shared" si="21"/>
        <v>48</v>
      </c>
      <c r="P183" s="67">
        <f t="shared" si="21"/>
        <v>32</v>
      </c>
      <c r="Q183" s="67">
        <f t="shared" si="21"/>
        <v>24</v>
      </c>
      <c r="R183" s="67">
        <f t="shared" si="21"/>
        <v>33</v>
      </c>
      <c r="S183" s="67">
        <f t="shared" si="21"/>
        <v>63</v>
      </c>
      <c r="T183" s="67">
        <f t="shared" si="21"/>
        <v>42</v>
      </c>
      <c r="U183" s="67">
        <f t="shared" si="21"/>
        <v>30</v>
      </c>
      <c r="V183" s="67">
        <f t="shared" si="21"/>
        <v>43</v>
      </c>
      <c r="W183" s="67">
        <f t="shared" si="21"/>
        <v>44</v>
      </c>
      <c r="X183" s="67">
        <f t="shared" si="21"/>
        <v>10</v>
      </c>
    </row>
    <row r="184" spans="2:24" ht="15.75" thickTop="1">
      <c r="B184" s="111" t="s">
        <v>326</v>
      </c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</row>
    <row r="185" spans="2:24"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</row>
    <row r="186" spans="2:24"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</row>
    <row r="187" spans="2:24"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</row>
    <row r="188" spans="2:24"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</row>
    <row r="189" spans="2:24"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</row>
    <row r="190" spans="2:24"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</row>
    <row r="191" spans="2:24"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</row>
    <row r="192" spans="2:24"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</row>
    <row r="193" spans="3:17"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</row>
    <row r="194" spans="3:17"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</row>
    <row r="195" spans="3:17"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</row>
    <row r="196" spans="3:17"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</row>
    <row r="197" spans="3:17"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</row>
    <row r="198" spans="3:17"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</row>
    <row r="199" spans="3:17"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</row>
    <row r="200" spans="3:17"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</row>
    <row r="201" spans="3:17"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</row>
    <row r="202" spans="3:17"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</row>
    <row r="203" spans="3:17"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</row>
    <row r="204" spans="3:17"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</row>
    <row r="205" spans="3:17"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</row>
    <row r="206" spans="3:17"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</row>
    <row r="207" spans="3:17"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</row>
    <row r="208" spans="3:17"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</row>
    <row r="209" spans="3:17"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</row>
    <row r="210" spans="3:17"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</row>
    <row r="211" spans="3:17"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</row>
    <row r="212" spans="3:17"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</row>
    <row r="213" spans="3:17"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</row>
    <row r="214" spans="3:17"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</row>
    <row r="215" spans="3:17"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</row>
    <row r="216" spans="3:17"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</row>
    <row r="217" spans="3:17"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</row>
    <row r="218" spans="3:17"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</row>
    <row r="219" spans="3:17"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</row>
    <row r="220" spans="3:17"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</row>
    <row r="221" spans="3:17"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</row>
    <row r="222" spans="3:17"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</row>
    <row r="223" spans="3:17"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</row>
    <row r="224" spans="3:17"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</row>
    <row r="225" spans="3:17"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</row>
    <row r="226" spans="3:17"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</row>
    <row r="227" spans="3:17"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</row>
    <row r="228" spans="3:17"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</row>
    <row r="229" spans="3:17"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</row>
    <row r="230" spans="3:17"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</row>
    <row r="231" spans="3:17"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</row>
    <row r="232" spans="3:17"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</row>
    <row r="233" spans="3:17"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</row>
    <row r="234" spans="3:17"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</row>
    <row r="235" spans="3:17"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</row>
    <row r="236" spans="3:17"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</row>
    <row r="237" spans="3:17"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</row>
    <row r="238" spans="3:17"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</row>
    <row r="239" spans="3:17"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</row>
    <row r="240" spans="3:17"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</row>
    <row r="241" spans="3:17"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</row>
    <row r="242" spans="3:17"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</row>
    <row r="243" spans="3:17"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</row>
    <row r="244" spans="3:17"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</row>
    <row r="245" spans="3:17"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</row>
    <row r="246" spans="3:17"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</row>
    <row r="247" spans="3:17"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</row>
    <row r="248" spans="3:17"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</row>
    <row r="249" spans="3:17"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</row>
    <row r="250" spans="3:17"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</row>
    <row r="251" spans="3:17"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</row>
    <row r="252" spans="3:17"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</row>
    <row r="253" spans="3:17"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</row>
    <row r="254" spans="3:17"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</row>
    <row r="255" spans="3:17"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</row>
    <row r="256" spans="3:17"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</row>
    <row r="257" spans="3:17"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</row>
    <row r="258" spans="3:17"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</row>
    <row r="259" spans="3:17"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</row>
    <row r="260" spans="3:17"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</row>
    <row r="261" spans="3:17"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</row>
    <row r="262" spans="3:17"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</row>
    <row r="263" spans="3:17"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</row>
    <row r="264" spans="3:17"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</row>
    <row r="265" spans="3:17"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</row>
    <row r="266" spans="3:17"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</row>
    <row r="267" spans="3:17"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</row>
    <row r="268" spans="3:17"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</row>
    <row r="269" spans="3:17"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</row>
    <row r="270" spans="3:17"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</row>
    <row r="271" spans="3:17"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</row>
    <row r="272" spans="3:17"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</row>
    <row r="273" spans="3:17"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</row>
    <row r="274" spans="3:17"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</row>
    <row r="275" spans="3:17"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</row>
    <row r="276" spans="3:17"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</row>
    <row r="277" spans="3:17"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</row>
    <row r="278" spans="3:17"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</row>
    <row r="279" spans="3:17"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</row>
    <row r="280" spans="3:17"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</row>
    <row r="281" spans="3:17"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</row>
    <row r="282" spans="3:17"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</row>
    <row r="283" spans="3:17"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</row>
    <row r="284" spans="3:17"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</row>
    <row r="285" spans="3:17"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</row>
    <row r="286" spans="3:17"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</row>
    <row r="287" spans="3:17"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</row>
    <row r="288" spans="3:17"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</row>
    <row r="289" spans="3:17"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</row>
    <row r="290" spans="3:17"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</row>
    <row r="291" spans="3:17"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</row>
    <row r="292" spans="3:17"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</row>
    <row r="293" spans="3:17"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</row>
    <row r="294" spans="3:17"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</row>
    <row r="295" spans="3:17"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</row>
    <row r="296" spans="3:17"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</row>
    <row r="297" spans="3:17"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</row>
    <row r="298" spans="3:17"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</row>
    <row r="299" spans="3:17"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</row>
    <row r="300" spans="3:17"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</row>
    <row r="301" spans="3:17"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</row>
    <row r="302" spans="3:17"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</row>
    <row r="303" spans="3:17"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</row>
    <row r="304" spans="3:17"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</row>
    <row r="305" spans="3:17"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</row>
    <row r="306" spans="3:17"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</row>
    <row r="307" spans="3:17"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</row>
    <row r="308" spans="3:17"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</row>
    <row r="309" spans="3:17"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</row>
    <row r="310" spans="3:17"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</row>
    <row r="311" spans="3:17"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</row>
    <row r="312" spans="3:17"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</row>
    <row r="313" spans="3:17"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</row>
    <row r="314" spans="3:17"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</row>
    <row r="315" spans="3:17"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</row>
    <row r="316" spans="3:17"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</row>
    <row r="317" spans="3:17"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</row>
    <row r="318" spans="3:17"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</row>
    <row r="319" spans="3:17"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</row>
    <row r="320" spans="3:17"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</row>
    <row r="321" spans="2:17"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</row>
    <row r="322" spans="2:17"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</row>
    <row r="323" spans="2:17"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</row>
    <row r="324" spans="2:17"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</row>
    <row r="325" spans="2:17"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</row>
    <row r="326" spans="2:17"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</row>
    <row r="327" spans="2:17"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</row>
    <row r="328" spans="2:17"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</row>
    <row r="329" spans="2:17"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</row>
    <row r="330" spans="2:17"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</row>
    <row r="331" spans="2:17">
      <c r="B331" s="114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</row>
    <row r="332" spans="2:17">
      <c r="B332" s="114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</row>
    <row r="333" spans="2:17"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</row>
    <row r="334" spans="2:17"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</row>
    <row r="335" spans="2:17"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</row>
    <row r="336" spans="2:17"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</row>
    <row r="337" spans="3:17"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</row>
    <row r="338" spans="3:17"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</row>
    <row r="339" spans="3:17"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</row>
    <row r="340" spans="3:17"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</row>
    <row r="341" spans="3:17"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</row>
    <row r="342" spans="3:17"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</row>
    <row r="343" spans="3:17"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</row>
    <row r="344" spans="3:17"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</row>
    <row r="345" spans="3:17"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</row>
    <row r="346" spans="3:17"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</row>
    <row r="347" spans="3:17"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</row>
    <row r="348" spans="3:17"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</row>
    <row r="349" spans="3:17"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</row>
    <row r="350" spans="3:17"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</row>
    <row r="351" spans="3:17"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</row>
    <row r="352" spans="3:17"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</row>
    <row r="353" spans="3:17"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</row>
    <row r="354" spans="3:17"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</row>
    <row r="355" spans="3:17"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</row>
    <row r="356" spans="3:17"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</row>
  </sheetData>
  <sheetProtection algorithmName="SHA-512" hashValue="BY2Wwu1I4Q1w77ULLx2o6riDb6BbqAA4fzRbSLCR4+PCcyyHGDA3OyrTckQF6pcsKOukiCTe/uPAnp8gXxtunw==" saltValue="qlrUiwZEm8f9XNKIb85XtA==" spinCount="100000" sheet="1" objects="1" scenarios="1"/>
  <sortState ref="B179:S188">
    <sortCondition descending="1" ref="P179:P188"/>
  </sortState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Y180"/>
  <sheetViews>
    <sheetView showGridLines="0" topLeftCell="A70" zoomScaleNormal="100" workbookViewId="0">
      <selection activeCell="O93" sqref="O93"/>
    </sheetView>
  </sheetViews>
  <sheetFormatPr baseColWidth="10" defaultRowHeight="15" customHeight="1"/>
  <cols>
    <col min="1" max="1" width="10.7109375" customWidth="1"/>
    <col min="2" max="2" width="22.85546875" style="57" customWidth="1"/>
    <col min="3" max="23" width="8.7109375" customWidth="1"/>
    <col min="24" max="24" width="8.7109375" hidden="1" customWidth="1"/>
  </cols>
  <sheetData>
    <row r="1" spans="1:24" ht="15" customHeight="1">
      <c r="A1">
        <v>415</v>
      </c>
    </row>
    <row r="7" spans="1:24" ht="15" customHeight="1">
      <c r="L7" s="66"/>
      <c r="M7" s="1"/>
      <c r="N7" s="1"/>
      <c r="O7" s="1"/>
      <c r="P7" s="1"/>
      <c r="Q7" s="1"/>
      <c r="R7" s="1"/>
    </row>
    <row r="8" spans="1:24" ht="15" customHeight="1">
      <c r="B8" s="118"/>
      <c r="C8" s="33"/>
      <c r="D8" s="33"/>
      <c r="E8" s="33"/>
      <c r="F8" s="33"/>
      <c r="G8" s="33"/>
      <c r="H8" s="33"/>
      <c r="I8" s="33"/>
      <c r="J8" s="2"/>
      <c r="K8" s="2"/>
      <c r="L8" s="2"/>
    </row>
    <row r="9" spans="1:24" ht="15" customHeight="1" thickBot="1"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pans="1:24" ht="15" customHeight="1" thickTop="1" thickBot="1">
      <c r="B10" s="119" t="s">
        <v>12</v>
      </c>
      <c r="C10" s="76" t="s">
        <v>0</v>
      </c>
      <c r="D10" s="76" t="s">
        <v>1</v>
      </c>
      <c r="E10" s="76" t="s">
        <v>2</v>
      </c>
      <c r="F10" s="76" t="s">
        <v>3</v>
      </c>
      <c r="G10" s="76" t="s">
        <v>4</v>
      </c>
      <c r="H10" s="76" t="s">
        <v>5</v>
      </c>
      <c r="I10" s="76" t="s">
        <v>6</v>
      </c>
      <c r="J10" s="76" t="s">
        <v>7</v>
      </c>
      <c r="K10" s="76" t="s">
        <v>8</v>
      </c>
      <c r="L10" s="76" t="s">
        <v>185</v>
      </c>
      <c r="M10" s="76" t="s">
        <v>10</v>
      </c>
      <c r="N10" s="76" t="s">
        <v>11</v>
      </c>
      <c r="O10" s="76" t="s">
        <v>196</v>
      </c>
      <c r="P10" s="76" t="s">
        <v>197</v>
      </c>
      <c r="Q10" s="76" t="s">
        <v>198</v>
      </c>
      <c r="R10" s="76" t="s">
        <v>238</v>
      </c>
      <c r="S10" s="76" t="s">
        <v>237</v>
      </c>
      <c r="T10" s="76" t="s">
        <v>288</v>
      </c>
      <c r="U10" s="110" t="s">
        <v>307</v>
      </c>
      <c r="V10" s="110" t="s">
        <v>308</v>
      </c>
      <c r="W10" s="110" t="s">
        <v>309</v>
      </c>
      <c r="X10" s="110" t="s">
        <v>310</v>
      </c>
    </row>
    <row r="11" spans="1:24" ht="15" customHeight="1" thickTop="1" thickBot="1">
      <c r="B11" s="120" t="s">
        <v>89</v>
      </c>
      <c r="C11" s="103">
        <v>920</v>
      </c>
      <c r="D11" s="103">
        <v>710</v>
      </c>
      <c r="E11" s="103">
        <v>661</v>
      </c>
      <c r="F11" s="103">
        <v>564</v>
      </c>
      <c r="G11" s="103">
        <v>546</v>
      </c>
      <c r="H11" s="103">
        <v>512</v>
      </c>
      <c r="I11" s="103">
        <v>487</v>
      </c>
      <c r="J11" s="103">
        <v>425</v>
      </c>
      <c r="K11" s="103">
        <v>364</v>
      </c>
      <c r="L11" s="103">
        <v>322</v>
      </c>
      <c r="M11" s="103">
        <v>77</v>
      </c>
      <c r="N11" s="103">
        <v>75</v>
      </c>
      <c r="O11" s="103">
        <v>52</v>
      </c>
      <c r="P11" s="103">
        <v>58</v>
      </c>
      <c r="Q11" s="103">
        <v>41</v>
      </c>
      <c r="R11" s="103">
        <v>13</v>
      </c>
      <c r="S11" s="138">
        <v>0</v>
      </c>
      <c r="T11" s="138">
        <v>0</v>
      </c>
      <c r="U11" s="103">
        <v>1</v>
      </c>
      <c r="V11" s="138">
        <v>0</v>
      </c>
      <c r="W11" s="138">
        <v>0</v>
      </c>
      <c r="X11" s="138">
        <v>0</v>
      </c>
    </row>
    <row r="12" spans="1:24" ht="15" customHeight="1" thickTop="1" thickBot="1">
      <c r="B12" s="120" t="s">
        <v>90</v>
      </c>
      <c r="C12" s="103">
        <v>108</v>
      </c>
      <c r="D12" s="103">
        <v>89</v>
      </c>
      <c r="E12" s="103">
        <v>88</v>
      </c>
      <c r="F12" s="103">
        <v>85</v>
      </c>
      <c r="G12" s="103">
        <v>82</v>
      </c>
      <c r="H12" s="103">
        <v>81</v>
      </c>
      <c r="I12" s="103">
        <v>70</v>
      </c>
      <c r="J12" s="103">
        <v>70</v>
      </c>
      <c r="K12" s="103">
        <v>69</v>
      </c>
      <c r="L12" s="103">
        <v>69</v>
      </c>
      <c r="M12" s="138">
        <v>0</v>
      </c>
      <c r="N12" s="138">
        <v>0</v>
      </c>
      <c r="O12" s="138">
        <v>0</v>
      </c>
      <c r="P12" s="138">
        <v>0</v>
      </c>
      <c r="Q12" s="138">
        <v>0</v>
      </c>
      <c r="R12" s="138">
        <v>0</v>
      </c>
      <c r="S12" s="138">
        <v>0</v>
      </c>
      <c r="T12" s="138">
        <v>0</v>
      </c>
      <c r="U12" s="138">
        <v>0</v>
      </c>
      <c r="V12" s="138">
        <v>0</v>
      </c>
      <c r="W12" s="138">
        <v>0</v>
      </c>
      <c r="X12" s="138">
        <v>0</v>
      </c>
    </row>
    <row r="13" spans="1:24" ht="15" customHeight="1" thickTop="1" thickBot="1">
      <c r="B13" s="120" t="s">
        <v>92</v>
      </c>
      <c r="C13" s="103">
        <v>197</v>
      </c>
      <c r="D13" s="103">
        <v>137</v>
      </c>
      <c r="E13" s="103">
        <v>106</v>
      </c>
      <c r="F13" s="103">
        <v>113</v>
      </c>
      <c r="G13" s="103">
        <v>69</v>
      </c>
      <c r="H13" s="103">
        <v>99</v>
      </c>
      <c r="I13" s="103">
        <v>69</v>
      </c>
      <c r="J13" s="103">
        <v>68</v>
      </c>
      <c r="K13" s="103">
        <v>41</v>
      </c>
      <c r="L13" s="103">
        <v>40</v>
      </c>
      <c r="M13" s="138">
        <v>0</v>
      </c>
      <c r="N13" s="138">
        <v>0</v>
      </c>
      <c r="O13" s="138">
        <v>0</v>
      </c>
      <c r="P13" s="138">
        <v>0</v>
      </c>
      <c r="Q13" s="138">
        <v>0</v>
      </c>
      <c r="R13" s="138">
        <v>0</v>
      </c>
      <c r="S13" s="138">
        <v>0</v>
      </c>
      <c r="T13" s="138">
        <v>0</v>
      </c>
      <c r="U13" s="138">
        <v>0</v>
      </c>
      <c r="V13" s="138">
        <v>0</v>
      </c>
      <c r="W13" s="138">
        <v>0</v>
      </c>
      <c r="X13" s="138">
        <v>0</v>
      </c>
    </row>
    <row r="14" spans="1:24" ht="15" customHeight="1" thickTop="1" thickBot="1">
      <c r="B14" s="120" t="s">
        <v>93</v>
      </c>
      <c r="C14" s="103">
        <v>136</v>
      </c>
      <c r="D14" s="103">
        <v>87</v>
      </c>
      <c r="E14" s="103">
        <v>74</v>
      </c>
      <c r="F14" s="103">
        <v>64</v>
      </c>
      <c r="G14" s="103">
        <v>59</v>
      </c>
      <c r="H14" s="103">
        <v>34</v>
      </c>
      <c r="I14" s="103">
        <v>43</v>
      </c>
      <c r="J14" s="103">
        <v>40</v>
      </c>
      <c r="K14" s="103">
        <v>39</v>
      </c>
      <c r="L14" s="103">
        <v>39</v>
      </c>
      <c r="M14" s="103">
        <v>19</v>
      </c>
      <c r="N14" s="138">
        <v>0</v>
      </c>
      <c r="O14" s="138">
        <v>0</v>
      </c>
      <c r="P14" s="138">
        <v>0</v>
      </c>
      <c r="Q14" s="138">
        <v>0</v>
      </c>
      <c r="R14" s="138">
        <v>0</v>
      </c>
      <c r="S14" s="138">
        <v>0</v>
      </c>
      <c r="T14" s="138">
        <v>0</v>
      </c>
      <c r="U14" s="138">
        <v>0</v>
      </c>
      <c r="V14" s="138">
        <v>0</v>
      </c>
      <c r="W14" s="138">
        <v>0</v>
      </c>
      <c r="X14" s="138">
        <v>0</v>
      </c>
    </row>
    <row r="15" spans="1:24" ht="15" customHeight="1" thickTop="1" thickBot="1">
      <c r="B15" s="120" t="s">
        <v>91</v>
      </c>
      <c r="C15" s="103">
        <v>16</v>
      </c>
      <c r="D15" s="103">
        <v>11</v>
      </c>
      <c r="E15" s="103">
        <v>8</v>
      </c>
      <c r="F15" s="103">
        <v>6</v>
      </c>
      <c r="G15" s="138">
        <v>0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8">
        <v>0</v>
      </c>
      <c r="N15" s="138">
        <v>0</v>
      </c>
      <c r="O15" s="138">
        <v>0</v>
      </c>
      <c r="P15" s="138">
        <v>0</v>
      </c>
      <c r="Q15" s="138">
        <v>0</v>
      </c>
      <c r="R15" s="138">
        <v>0</v>
      </c>
      <c r="S15" s="138">
        <v>0</v>
      </c>
      <c r="T15" s="138">
        <v>0</v>
      </c>
      <c r="U15" s="138">
        <v>0</v>
      </c>
      <c r="V15" s="138">
        <v>0</v>
      </c>
      <c r="W15" s="138">
        <v>0</v>
      </c>
      <c r="X15" s="138">
        <v>0</v>
      </c>
    </row>
    <row r="16" spans="1:24" ht="15" customHeight="1" thickTop="1" thickBot="1">
      <c r="B16" s="121" t="s">
        <v>188</v>
      </c>
      <c r="C16" s="67">
        <f>SUM(C11:C15)</f>
        <v>1377</v>
      </c>
      <c r="D16" s="67">
        <f t="shared" ref="D16:X16" si="0">SUM(D11:D15)</f>
        <v>1034</v>
      </c>
      <c r="E16" s="67">
        <f t="shared" si="0"/>
        <v>937</v>
      </c>
      <c r="F16" s="67">
        <f t="shared" si="0"/>
        <v>832</v>
      </c>
      <c r="G16" s="67">
        <f t="shared" si="0"/>
        <v>756</v>
      </c>
      <c r="H16" s="67">
        <f t="shared" si="0"/>
        <v>726</v>
      </c>
      <c r="I16" s="67">
        <f t="shared" si="0"/>
        <v>669</v>
      </c>
      <c r="J16" s="67">
        <f t="shared" si="0"/>
        <v>603</v>
      </c>
      <c r="K16" s="67">
        <f t="shared" si="0"/>
        <v>513</v>
      </c>
      <c r="L16" s="67">
        <f t="shared" si="0"/>
        <v>470</v>
      </c>
      <c r="M16" s="67">
        <f t="shared" si="0"/>
        <v>96</v>
      </c>
      <c r="N16" s="67">
        <f t="shared" si="0"/>
        <v>75</v>
      </c>
      <c r="O16" s="67">
        <f t="shared" si="0"/>
        <v>52</v>
      </c>
      <c r="P16" s="67">
        <f t="shared" si="0"/>
        <v>58</v>
      </c>
      <c r="Q16" s="67">
        <f t="shared" si="0"/>
        <v>41</v>
      </c>
      <c r="R16" s="67">
        <f t="shared" si="0"/>
        <v>13</v>
      </c>
      <c r="S16" s="67">
        <f t="shared" si="0"/>
        <v>0</v>
      </c>
      <c r="T16" s="67">
        <f t="shared" si="0"/>
        <v>0</v>
      </c>
      <c r="U16" s="67">
        <f t="shared" si="0"/>
        <v>1</v>
      </c>
      <c r="V16" s="67">
        <f t="shared" si="0"/>
        <v>0</v>
      </c>
      <c r="W16" s="67">
        <f t="shared" si="0"/>
        <v>0</v>
      </c>
      <c r="X16" s="67">
        <f t="shared" si="0"/>
        <v>0</v>
      </c>
    </row>
    <row r="17" spans="2:24" ht="15" customHeight="1" thickTop="1">
      <c r="B17" s="122" t="s">
        <v>326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</row>
    <row r="18" spans="2:24" ht="15" customHeight="1" thickBot="1"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70"/>
      <c r="O18" s="70"/>
      <c r="P18" s="70"/>
      <c r="Q18" s="70"/>
      <c r="R18" s="70"/>
      <c r="S18" s="70"/>
      <c r="T18" s="70"/>
      <c r="U18" s="70"/>
    </row>
    <row r="19" spans="2:24" ht="15" customHeight="1" thickTop="1" thickBot="1">
      <c r="B19" s="119" t="s">
        <v>23</v>
      </c>
      <c r="C19" s="76" t="s">
        <v>0</v>
      </c>
      <c r="D19" s="76" t="s">
        <v>1</v>
      </c>
      <c r="E19" s="76" t="s">
        <v>2</v>
      </c>
      <c r="F19" s="76" t="s">
        <v>3</v>
      </c>
      <c r="G19" s="76" t="s">
        <v>4</v>
      </c>
      <c r="H19" s="76" t="s">
        <v>5</v>
      </c>
      <c r="I19" s="76" t="s">
        <v>6</v>
      </c>
      <c r="J19" s="76" t="s">
        <v>7</v>
      </c>
      <c r="K19" s="76" t="s">
        <v>8</v>
      </c>
      <c r="L19" s="76" t="s">
        <v>185</v>
      </c>
      <c r="M19" s="76" t="s">
        <v>10</v>
      </c>
      <c r="N19" s="76" t="s">
        <v>11</v>
      </c>
      <c r="O19" s="76" t="s">
        <v>196</v>
      </c>
      <c r="P19" s="76" t="s">
        <v>197</v>
      </c>
      <c r="Q19" s="76" t="s">
        <v>198</v>
      </c>
      <c r="R19" s="76" t="s">
        <v>238</v>
      </c>
      <c r="S19" s="76" t="s">
        <v>237</v>
      </c>
      <c r="T19" s="76" t="s">
        <v>288</v>
      </c>
      <c r="U19" s="110" t="s">
        <v>307</v>
      </c>
      <c r="V19" s="110" t="s">
        <v>308</v>
      </c>
      <c r="W19" s="110" t="s">
        <v>309</v>
      </c>
      <c r="X19" s="110" t="s">
        <v>310</v>
      </c>
    </row>
    <row r="20" spans="2:24" ht="15" customHeight="1" thickTop="1" thickBot="1">
      <c r="B20" s="123" t="s">
        <v>95</v>
      </c>
      <c r="C20" s="103">
        <v>1108</v>
      </c>
      <c r="D20" s="103">
        <v>1042</v>
      </c>
      <c r="E20" s="103">
        <v>1005</v>
      </c>
      <c r="F20" s="103">
        <v>918</v>
      </c>
      <c r="G20" s="103">
        <v>867</v>
      </c>
      <c r="H20" s="103">
        <v>742</v>
      </c>
      <c r="I20" s="103">
        <v>754</v>
      </c>
      <c r="J20" s="103">
        <v>640</v>
      </c>
      <c r="K20" s="103">
        <v>554</v>
      </c>
      <c r="L20" s="103">
        <v>538</v>
      </c>
      <c r="M20" s="103">
        <v>508</v>
      </c>
      <c r="N20" s="103">
        <v>440</v>
      </c>
      <c r="O20" s="103">
        <v>435</v>
      </c>
      <c r="P20" s="103">
        <v>456</v>
      </c>
      <c r="Q20" s="103">
        <v>490</v>
      </c>
      <c r="R20" s="103">
        <v>461</v>
      </c>
      <c r="S20" s="103">
        <v>369</v>
      </c>
      <c r="T20" s="103">
        <v>357</v>
      </c>
      <c r="U20" s="103">
        <v>378</v>
      </c>
      <c r="V20" s="103">
        <v>322</v>
      </c>
      <c r="W20" s="103">
        <v>340</v>
      </c>
      <c r="X20" s="103">
        <v>38</v>
      </c>
    </row>
    <row r="21" spans="2:24" ht="15" customHeight="1" thickTop="1" thickBot="1">
      <c r="B21" s="123" t="s">
        <v>94</v>
      </c>
      <c r="C21" s="103">
        <v>284</v>
      </c>
      <c r="D21" s="103">
        <v>238</v>
      </c>
      <c r="E21" s="103">
        <v>231</v>
      </c>
      <c r="F21" s="103">
        <v>202</v>
      </c>
      <c r="G21" s="103">
        <v>149</v>
      </c>
      <c r="H21" s="103">
        <v>138</v>
      </c>
      <c r="I21" s="103">
        <v>126</v>
      </c>
      <c r="J21" s="103">
        <v>103</v>
      </c>
      <c r="K21" s="103">
        <v>82</v>
      </c>
      <c r="L21" s="103">
        <v>62</v>
      </c>
      <c r="M21" s="103">
        <v>45</v>
      </c>
      <c r="N21" s="103">
        <v>23</v>
      </c>
      <c r="O21" s="138">
        <v>0</v>
      </c>
      <c r="P21" s="138">
        <v>0</v>
      </c>
      <c r="Q21" s="138">
        <v>0</v>
      </c>
      <c r="R21" s="138">
        <v>0</v>
      </c>
      <c r="S21" s="138">
        <v>0</v>
      </c>
      <c r="T21" s="138">
        <v>0</v>
      </c>
      <c r="U21" s="138">
        <v>0</v>
      </c>
      <c r="V21" s="138">
        <v>0</v>
      </c>
      <c r="W21" s="138">
        <v>0</v>
      </c>
      <c r="X21" s="138">
        <v>0</v>
      </c>
    </row>
    <row r="22" spans="2:24" ht="15" customHeight="1" thickTop="1" thickBot="1">
      <c r="B22" s="123" t="s">
        <v>96</v>
      </c>
      <c r="C22" s="103">
        <v>15</v>
      </c>
      <c r="D22" s="103">
        <v>21</v>
      </c>
      <c r="E22" s="103">
        <v>6</v>
      </c>
      <c r="F22" s="138">
        <v>0</v>
      </c>
      <c r="G22" s="138">
        <v>0</v>
      </c>
      <c r="H22" s="138">
        <v>0</v>
      </c>
      <c r="I22" s="138">
        <v>0</v>
      </c>
      <c r="J22" s="138">
        <v>0</v>
      </c>
      <c r="K22" s="138">
        <v>0</v>
      </c>
      <c r="L22" s="138">
        <v>0</v>
      </c>
      <c r="M22" s="138">
        <v>0</v>
      </c>
      <c r="N22" s="138">
        <v>0</v>
      </c>
      <c r="O22" s="138">
        <v>0</v>
      </c>
      <c r="P22" s="138">
        <v>0</v>
      </c>
      <c r="Q22" s="138">
        <v>0</v>
      </c>
      <c r="R22" s="138">
        <v>0</v>
      </c>
      <c r="S22" s="138">
        <v>0</v>
      </c>
      <c r="T22" s="138">
        <v>0</v>
      </c>
      <c r="U22" s="138">
        <v>0</v>
      </c>
      <c r="V22" s="138">
        <v>0</v>
      </c>
      <c r="W22" s="138">
        <v>0</v>
      </c>
      <c r="X22" s="138">
        <v>0</v>
      </c>
    </row>
    <row r="23" spans="2:24" ht="15" customHeight="1" thickTop="1" thickBot="1">
      <c r="B23" s="123" t="s">
        <v>97</v>
      </c>
      <c r="C23" s="103">
        <v>67</v>
      </c>
      <c r="D23" s="103">
        <v>70</v>
      </c>
      <c r="E23" s="103">
        <v>63</v>
      </c>
      <c r="F23" s="103">
        <v>48</v>
      </c>
      <c r="G23" s="103">
        <v>44</v>
      </c>
      <c r="H23" s="103">
        <v>39</v>
      </c>
      <c r="I23" s="103">
        <v>32</v>
      </c>
      <c r="J23" s="103">
        <v>31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  <c r="P23" s="138">
        <v>0</v>
      </c>
      <c r="Q23" s="138">
        <v>0</v>
      </c>
      <c r="R23" s="138">
        <v>0</v>
      </c>
      <c r="S23" s="138">
        <v>0</v>
      </c>
      <c r="T23" s="138">
        <v>0</v>
      </c>
      <c r="U23" s="138">
        <v>0</v>
      </c>
      <c r="V23" s="138">
        <v>0</v>
      </c>
      <c r="W23" s="138">
        <v>0</v>
      </c>
      <c r="X23" s="138">
        <v>0</v>
      </c>
    </row>
    <row r="24" spans="2:24" ht="15" customHeight="1" thickTop="1" thickBot="1">
      <c r="B24" s="123" t="s">
        <v>98</v>
      </c>
      <c r="C24" s="103">
        <v>316</v>
      </c>
      <c r="D24" s="103">
        <v>242</v>
      </c>
      <c r="E24" s="103">
        <v>302</v>
      </c>
      <c r="F24" s="103">
        <v>293</v>
      </c>
      <c r="G24" s="103">
        <v>198</v>
      </c>
      <c r="H24" s="103">
        <v>149</v>
      </c>
      <c r="I24" s="103">
        <v>55</v>
      </c>
      <c r="J24" s="103">
        <v>40</v>
      </c>
      <c r="K24" s="103">
        <v>26</v>
      </c>
      <c r="L24" s="103">
        <v>8</v>
      </c>
      <c r="M24" s="103">
        <v>4</v>
      </c>
      <c r="N24" s="103">
        <v>3</v>
      </c>
      <c r="O24" s="138">
        <v>0</v>
      </c>
      <c r="P24" s="138">
        <v>0</v>
      </c>
      <c r="Q24" s="138">
        <v>0</v>
      </c>
      <c r="R24" s="138">
        <v>0</v>
      </c>
      <c r="S24" s="138">
        <v>0</v>
      </c>
      <c r="T24" s="138">
        <v>0</v>
      </c>
      <c r="U24" s="138">
        <v>0</v>
      </c>
      <c r="V24" s="138">
        <v>0</v>
      </c>
      <c r="W24" s="138">
        <v>0</v>
      </c>
      <c r="X24" s="138">
        <v>0</v>
      </c>
    </row>
    <row r="25" spans="2:24" ht="15" customHeight="1" thickTop="1" thickBot="1">
      <c r="B25" s="121" t="s">
        <v>188</v>
      </c>
      <c r="C25" s="67">
        <f>SUM(C20:C24)</f>
        <v>1790</v>
      </c>
      <c r="D25" s="67">
        <f t="shared" ref="D25:X25" si="1">SUM(D20:D24)</f>
        <v>1613</v>
      </c>
      <c r="E25" s="67">
        <f t="shared" si="1"/>
        <v>1607</v>
      </c>
      <c r="F25" s="67">
        <f t="shared" si="1"/>
        <v>1461</v>
      </c>
      <c r="G25" s="67">
        <f t="shared" si="1"/>
        <v>1258</v>
      </c>
      <c r="H25" s="67">
        <f t="shared" si="1"/>
        <v>1068</v>
      </c>
      <c r="I25" s="67">
        <f t="shared" si="1"/>
        <v>967</v>
      </c>
      <c r="J25" s="67">
        <f t="shared" si="1"/>
        <v>814</v>
      </c>
      <c r="K25" s="67">
        <f t="shared" si="1"/>
        <v>662</v>
      </c>
      <c r="L25" s="67">
        <f t="shared" si="1"/>
        <v>608</v>
      </c>
      <c r="M25" s="67">
        <f t="shared" si="1"/>
        <v>557</v>
      </c>
      <c r="N25" s="67">
        <f t="shared" si="1"/>
        <v>466</v>
      </c>
      <c r="O25" s="67">
        <f t="shared" si="1"/>
        <v>435</v>
      </c>
      <c r="P25" s="67">
        <f t="shared" si="1"/>
        <v>456</v>
      </c>
      <c r="Q25" s="67">
        <f t="shared" si="1"/>
        <v>490</v>
      </c>
      <c r="R25" s="67">
        <f t="shared" si="1"/>
        <v>461</v>
      </c>
      <c r="S25" s="67">
        <f t="shared" si="1"/>
        <v>369</v>
      </c>
      <c r="T25" s="67">
        <f t="shared" si="1"/>
        <v>357</v>
      </c>
      <c r="U25" s="67">
        <f t="shared" si="1"/>
        <v>378</v>
      </c>
      <c r="V25" s="67">
        <f t="shared" si="1"/>
        <v>322</v>
      </c>
      <c r="W25" s="67">
        <f t="shared" si="1"/>
        <v>340</v>
      </c>
      <c r="X25" s="67">
        <f t="shared" si="1"/>
        <v>38</v>
      </c>
    </row>
    <row r="26" spans="2:24" ht="15" customHeight="1" thickTop="1">
      <c r="B26" s="122" t="s">
        <v>326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</row>
    <row r="27" spans="2:24" ht="15" customHeight="1" thickBot="1"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70"/>
      <c r="O27" s="70"/>
      <c r="P27" s="70"/>
      <c r="Q27" s="70"/>
      <c r="R27" s="70"/>
      <c r="S27" s="70"/>
      <c r="T27" s="70"/>
      <c r="U27" s="70"/>
    </row>
    <row r="28" spans="2:24" ht="15" customHeight="1" thickTop="1" thickBot="1">
      <c r="B28" s="119" t="s">
        <v>24</v>
      </c>
      <c r="C28" s="76" t="s">
        <v>0</v>
      </c>
      <c r="D28" s="76" t="s">
        <v>1</v>
      </c>
      <c r="E28" s="76" t="s">
        <v>2</v>
      </c>
      <c r="F28" s="76" t="s">
        <v>3</v>
      </c>
      <c r="G28" s="76" t="s">
        <v>4</v>
      </c>
      <c r="H28" s="76" t="s">
        <v>5</v>
      </c>
      <c r="I28" s="76" t="s">
        <v>6</v>
      </c>
      <c r="J28" s="76" t="s">
        <v>7</v>
      </c>
      <c r="K28" s="76" t="s">
        <v>8</v>
      </c>
      <c r="L28" s="76" t="s">
        <v>185</v>
      </c>
      <c r="M28" s="76" t="s">
        <v>10</v>
      </c>
      <c r="N28" s="76" t="s">
        <v>11</v>
      </c>
      <c r="O28" s="76" t="s">
        <v>196</v>
      </c>
      <c r="P28" s="76" t="s">
        <v>197</v>
      </c>
      <c r="Q28" s="76" t="s">
        <v>198</v>
      </c>
      <c r="R28" s="76" t="s">
        <v>238</v>
      </c>
      <c r="S28" s="76" t="s">
        <v>237</v>
      </c>
      <c r="T28" s="76" t="s">
        <v>288</v>
      </c>
      <c r="U28" s="110" t="s">
        <v>307</v>
      </c>
      <c r="V28" s="110" t="s">
        <v>308</v>
      </c>
      <c r="W28" s="110" t="s">
        <v>309</v>
      </c>
      <c r="X28" s="110" t="s">
        <v>310</v>
      </c>
    </row>
    <row r="29" spans="2:24" ht="15" customHeight="1" thickTop="1" thickBot="1">
      <c r="B29" s="123" t="s">
        <v>99</v>
      </c>
      <c r="C29" s="103">
        <v>215</v>
      </c>
      <c r="D29" s="103">
        <v>241</v>
      </c>
      <c r="E29" s="103">
        <v>256</v>
      </c>
      <c r="F29" s="103">
        <v>239</v>
      </c>
      <c r="G29" s="103">
        <v>230</v>
      </c>
      <c r="H29" s="103">
        <v>212</v>
      </c>
      <c r="I29" s="103">
        <v>221</v>
      </c>
      <c r="J29" s="103">
        <v>204</v>
      </c>
      <c r="K29" s="103">
        <v>191</v>
      </c>
      <c r="L29" s="103">
        <v>183</v>
      </c>
      <c r="M29" s="103">
        <v>170</v>
      </c>
      <c r="N29" s="103">
        <v>141</v>
      </c>
      <c r="O29" s="103">
        <v>139</v>
      </c>
      <c r="P29" s="103">
        <v>136</v>
      </c>
      <c r="Q29" s="103">
        <v>117</v>
      </c>
      <c r="R29" s="103">
        <v>109</v>
      </c>
      <c r="S29" s="103">
        <v>102</v>
      </c>
      <c r="T29" s="103">
        <v>94</v>
      </c>
      <c r="U29" s="103">
        <v>112</v>
      </c>
      <c r="V29" s="103">
        <v>88</v>
      </c>
      <c r="W29" s="103">
        <v>76</v>
      </c>
      <c r="X29" s="103">
        <v>10</v>
      </c>
    </row>
    <row r="30" spans="2:24" ht="15" customHeight="1" thickTop="1" thickBot="1">
      <c r="B30" s="123" t="s">
        <v>100</v>
      </c>
      <c r="C30" s="103">
        <v>73</v>
      </c>
      <c r="D30" s="103">
        <v>59</v>
      </c>
      <c r="E30" s="103">
        <v>51</v>
      </c>
      <c r="F30" s="103">
        <v>48</v>
      </c>
      <c r="G30" s="103">
        <v>46</v>
      </c>
      <c r="H30" s="103">
        <v>44</v>
      </c>
      <c r="I30" s="103">
        <v>42</v>
      </c>
      <c r="J30" s="103">
        <v>33</v>
      </c>
      <c r="K30" s="103">
        <v>28</v>
      </c>
      <c r="L30" s="103">
        <v>24</v>
      </c>
      <c r="M30" s="138">
        <v>0</v>
      </c>
      <c r="N30" s="138">
        <v>0</v>
      </c>
      <c r="O30" s="138">
        <v>0</v>
      </c>
      <c r="P30" s="138">
        <v>0</v>
      </c>
      <c r="Q30" s="138">
        <v>0</v>
      </c>
      <c r="R30" s="138">
        <v>0</v>
      </c>
      <c r="S30" s="138">
        <v>0</v>
      </c>
      <c r="T30" s="138">
        <v>0</v>
      </c>
      <c r="U30" s="138">
        <v>0</v>
      </c>
      <c r="V30" s="138">
        <v>0</v>
      </c>
      <c r="W30" s="138">
        <v>0</v>
      </c>
      <c r="X30" s="138">
        <v>0</v>
      </c>
    </row>
    <row r="31" spans="2:24" ht="15" customHeight="1" thickTop="1" thickBot="1">
      <c r="B31" s="123" t="s">
        <v>101</v>
      </c>
      <c r="C31" s="103">
        <v>324</v>
      </c>
      <c r="D31" s="103">
        <v>324</v>
      </c>
      <c r="E31" s="103">
        <v>343</v>
      </c>
      <c r="F31" s="103">
        <v>255</v>
      </c>
      <c r="G31" s="103">
        <v>194</v>
      </c>
      <c r="H31" s="103">
        <v>166</v>
      </c>
      <c r="I31" s="103">
        <v>162</v>
      </c>
      <c r="J31" s="103">
        <v>147</v>
      </c>
      <c r="K31" s="103">
        <v>116</v>
      </c>
      <c r="L31" s="103">
        <v>115</v>
      </c>
      <c r="M31" s="103">
        <v>49</v>
      </c>
      <c r="N31" s="103">
        <v>31</v>
      </c>
      <c r="O31" s="103">
        <v>21</v>
      </c>
      <c r="P31" s="103">
        <v>11</v>
      </c>
      <c r="Q31" s="103">
        <v>9</v>
      </c>
      <c r="R31" s="103">
        <v>8</v>
      </c>
      <c r="S31" s="103">
        <v>7</v>
      </c>
      <c r="T31" s="103">
        <v>4</v>
      </c>
      <c r="U31" s="103">
        <v>4</v>
      </c>
      <c r="V31" s="138">
        <v>0</v>
      </c>
      <c r="W31" s="138">
        <v>0</v>
      </c>
      <c r="X31" s="138">
        <v>0</v>
      </c>
    </row>
    <row r="32" spans="2:24" ht="15" customHeight="1" thickTop="1" thickBot="1">
      <c r="B32" s="123" t="s">
        <v>102</v>
      </c>
      <c r="C32" s="103">
        <v>132</v>
      </c>
      <c r="D32" s="103">
        <v>160</v>
      </c>
      <c r="E32" s="103">
        <v>169</v>
      </c>
      <c r="F32" s="103">
        <v>150</v>
      </c>
      <c r="G32" s="103">
        <v>129</v>
      </c>
      <c r="H32" s="103">
        <v>124</v>
      </c>
      <c r="I32" s="103">
        <v>117</v>
      </c>
      <c r="J32" s="103">
        <v>116</v>
      </c>
      <c r="K32" s="103">
        <v>117</v>
      </c>
      <c r="L32" s="103">
        <v>93</v>
      </c>
      <c r="M32" s="103">
        <v>42</v>
      </c>
      <c r="N32" s="103">
        <v>16</v>
      </c>
      <c r="O32" s="103">
        <v>3</v>
      </c>
      <c r="P32" s="103">
        <v>1</v>
      </c>
      <c r="Q32" s="138">
        <v>0</v>
      </c>
      <c r="R32" s="103">
        <v>2</v>
      </c>
      <c r="S32" s="138">
        <v>0</v>
      </c>
      <c r="T32" s="138">
        <v>0</v>
      </c>
      <c r="U32" s="138">
        <v>0</v>
      </c>
      <c r="V32" s="138">
        <v>0</v>
      </c>
      <c r="W32" s="138">
        <v>0</v>
      </c>
      <c r="X32" s="138">
        <v>0</v>
      </c>
    </row>
    <row r="33" spans="2:25" ht="15" customHeight="1" thickTop="1" thickBot="1">
      <c r="B33" s="123" t="s">
        <v>103</v>
      </c>
      <c r="C33" s="103">
        <v>42</v>
      </c>
      <c r="D33" s="103">
        <v>35</v>
      </c>
      <c r="E33" s="103">
        <v>32</v>
      </c>
      <c r="F33" s="103">
        <v>32</v>
      </c>
      <c r="G33" s="103">
        <v>30</v>
      </c>
      <c r="H33" s="103">
        <v>22</v>
      </c>
      <c r="I33" s="103">
        <v>22</v>
      </c>
      <c r="J33" s="103">
        <v>15</v>
      </c>
      <c r="K33" s="103">
        <v>24</v>
      </c>
      <c r="L33" s="103">
        <v>17</v>
      </c>
      <c r="M33" s="103">
        <v>14</v>
      </c>
      <c r="N33" s="103">
        <v>14</v>
      </c>
      <c r="O33" s="103">
        <v>13</v>
      </c>
      <c r="P33" s="103">
        <v>13</v>
      </c>
      <c r="Q33" s="103">
        <v>20</v>
      </c>
      <c r="R33" s="103">
        <v>20</v>
      </c>
      <c r="S33" s="103">
        <v>20</v>
      </c>
      <c r="T33" s="103">
        <v>18</v>
      </c>
      <c r="U33" s="103">
        <v>6</v>
      </c>
      <c r="V33" s="138">
        <v>0</v>
      </c>
      <c r="W33" s="138">
        <v>0</v>
      </c>
      <c r="X33" s="138">
        <v>0</v>
      </c>
    </row>
    <row r="34" spans="2:25" ht="15" customHeight="1" thickTop="1" thickBot="1">
      <c r="B34" s="121" t="s">
        <v>188</v>
      </c>
      <c r="C34" s="67">
        <f t="shared" ref="C34:X34" si="2">SUM(C29:C33)</f>
        <v>786</v>
      </c>
      <c r="D34" s="67">
        <f t="shared" si="2"/>
        <v>819</v>
      </c>
      <c r="E34" s="67">
        <f t="shared" si="2"/>
        <v>851</v>
      </c>
      <c r="F34" s="67">
        <f t="shared" si="2"/>
        <v>724</v>
      </c>
      <c r="G34" s="67">
        <f t="shared" si="2"/>
        <v>629</v>
      </c>
      <c r="H34" s="67">
        <f t="shared" si="2"/>
        <v>568</v>
      </c>
      <c r="I34" s="67">
        <f t="shared" si="2"/>
        <v>564</v>
      </c>
      <c r="J34" s="67">
        <f t="shared" si="2"/>
        <v>515</v>
      </c>
      <c r="K34" s="67">
        <f t="shared" si="2"/>
        <v>476</v>
      </c>
      <c r="L34" s="67">
        <f t="shared" si="2"/>
        <v>432</v>
      </c>
      <c r="M34" s="67">
        <f t="shared" si="2"/>
        <v>275</v>
      </c>
      <c r="N34" s="67">
        <f t="shared" si="2"/>
        <v>202</v>
      </c>
      <c r="O34" s="67">
        <f t="shared" si="2"/>
        <v>176</v>
      </c>
      <c r="P34" s="67">
        <f t="shared" si="2"/>
        <v>161</v>
      </c>
      <c r="Q34" s="67">
        <f t="shared" si="2"/>
        <v>146</v>
      </c>
      <c r="R34" s="67">
        <f t="shared" si="2"/>
        <v>139</v>
      </c>
      <c r="S34" s="67">
        <f t="shared" si="2"/>
        <v>129</v>
      </c>
      <c r="T34" s="67">
        <f t="shared" si="2"/>
        <v>116</v>
      </c>
      <c r="U34" s="67">
        <f t="shared" si="2"/>
        <v>122</v>
      </c>
      <c r="V34" s="67">
        <f t="shared" si="2"/>
        <v>88</v>
      </c>
      <c r="W34" s="67">
        <f t="shared" si="2"/>
        <v>76</v>
      </c>
      <c r="X34" s="67">
        <f t="shared" si="2"/>
        <v>10</v>
      </c>
    </row>
    <row r="35" spans="2:25" ht="15" customHeight="1" thickTop="1">
      <c r="B35" s="122" t="s">
        <v>326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</row>
    <row r="36" spans="2:25" ht="15" customHeight="1" thickBot="1"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</row>
    <row r="37" spans="2:25" ht="15" customHeight="1" thickTop="1" thickBot="1">
      <c r="B37" s="119" t="s">
        <v>16</v>
      </c>
      <c r="C37" s="76" t="s">
        <v>0</v>
      </c>
      <c r="D37" s="76" t="s">
        <v>1</v>
      </c>
      <c r="E37" s="76" t="s">
        <v>2</v>
      </c>
      <c r="F37" s="76" t="s">
        <v>3</v>
      </c>
      <c r="G37" s="76" t="s">
        <v>4</v>
      </c>
      <c r="H37" s="76" t="s">
        <v>5</v>
      </c>
      <c r="I37" s="76" t="s">
        <v>6</v>
      </c>
      <c r="J37" s="76" t="s">
        <v>7</v>
      </c>
      <c r="K37" s="76" t="s">
        <v>8</v>
      </c>
      <c r="L37" s="76" t="s">
        <v>185</v>
      </c>
      <c r="M37" s="76" t="s">
        <v>10</v>
      </c>
      <c r="N37" s="76" t="s">
        <v>11</v>
      </c>
      <c r="O37" s="76" t="s">
        <v>196</v>
      </c>
      <c r="P37" s="76" t="s">
        <v>197</v>
      </c>
      <c r="Q37" s="76" t="s">
        <v>198</v>
      </c>
      <c r="R37" s="76" t="s">
        <v>238</v>
      </c>
      <c r="S37" s="76" t="s">
        <v>237</v>
      </c>
      <c r="T37" s="76" t="s">
        <v>288</v>
      </c>
      <c r="U37" s="110" t="s">
        <v>307</v>
      </c>
      <c r="V37" s="110" t="s">
        <v>308</v>
      </c>
      <c r="W37" s="110" t="s">
        <v>309</v>
      </c>
      <c r="X37" s="110" t="s">
        <v>310</v>
      </c>
    </row>
    <row r="38" spans="2:25" ht="15" customHeight="1" thickTop="1" thickBot="1">
      <c r="B38" s="123" t="s">
        <v>107</v>
      </c>
      <c r="C38" s="103">
        <v>1824</v>
      </c>
      <c r="D38" s="103">
        <v>1420</v>
      </c>
      <c r="E38" s="103">
        <v>1388</v>
      </c>
      <c r="F38" s="103">
        <v>1317</v>
      </c>
      <c r="G38" s="103">
        <v>1231</v>
      </c>
      <c r="H38" s="103">
        <v>1169</v>
      </c>
      <c r="I38" s="103">
        <v>1141</v>
      </c>
      <c r="J38" s="103">
        <v>1068</v>
      </c>
      <c r="K38" s="103">
        <v>704</v>
      </c>
      <c r="L38" s="103">
        <v>358</v>
      </c>
      <c r="M38" s="103">
        <v>222</v>
      </c>
      <c r="N38" s="103">
        <v>171</v>
      </c>
      <c r="O38" s="103">
        <v>193</v>
      </c>
      <c r="P38" s="103">
        <v>210</v>
      </c>
      <c r="Q38" s="103">
        <v>244</v>
      </c>
      <c r="R38" s="103">
        <v>220</v>
      </c>
      <c r="S38" s="103">
        <v>247</v>
      </c>
      <c r="T38" s="103">
        <v>219</v>
      </c>
      <c r="U38" s="103">
        <v>222</v>
      </c>
      <c r="V38" s="103">
        <v>180</v>
      </c>
      <c r="W38" s="103">
        <v>182</v>
      </c>
      <c r="X38" s="103">
        <v>38</v>
      </c>
    </row>
    <row r="39" spans="2:25" ht="15" customHeight="1" thickTop="1" thickBot="1">
      <c r="B39" s="123" t="s">
        <v>104</v>
      </c>
      <c r="C39" s="103">
        <v>417</v>
      </c>
      <c r="D39" s="103">
        <v>286</v>
      </c>
      <c r="E39" s="103">
        <v>260</v>
      </c>
      <c r="F39" s="103">
        <v>252</v>
      </c>
      <c r="G39" s="103">
        <v>253</v>
      </c>
      <c r="H39" s="103">
        <v>228</v>
      </c>
      <c r="I39" s="103">
        <v>188</v>
      </c>
      <c r="J39" s="103">
        <v>170</v>
      </c>
      <c r="K39" s="103">
        <v>153</v>
      </c>
      <c r="L39" s="103">
        <v>60</v>
      </c>
      <c r="M39" s="138">
        <v>0</v>
      </c>
      <c r="N39" s="138">
        <v>0</v>
      </c>
      <c r="O39" s="138">
        <v>0</v>
      </c>
      <c r="P39" s="138">
        <v>0</v>
      </c>
      <c r="Q39" s="138">
        <v>0</v>
      </c>
      <c r="R39" s="138">
        <v>0</v>
      </c>
      <c r="S39" s="138">
        <v>0</v>
      </c>
      <c r="T39" s="138">
        <v>0</v>
      </c>
      <c r="U39" s="138">
        <v>0</v>
      </c>
      <c r="V39" s="138">
        <v>0</v>
      </c>
      <c r="W39" s="138">
        <v>0</v>
      </c>
      <c r="X39" s="138">
        <v>0</v>
      </c>
    </row>
    <row r="40" spans="2:25" ht="15" customHeight="1" thickTop="1" thickBot="1">
      <c r="B40" s="123" t="s">
        <v>105</v>
      </c>
      <c r="C40" s="103">
        <v>401</v>
      </c>
      <c r="D40" s="103">
        <v>294</v>
      </c>
      <c r="E40" s="103">
        <v>270</v>
      </c>
      <c r="F40" s="103">
        <v>255</v>
      </c>
      <c r="G40" s="103">
        <v>278</v>
      </c>
      <c r="H40" s="103">
        <v>265</v>
      </c>
      <c r="I40" s="103">
        <v>233</v>
      </c>
      <c r="J40" s="103">
        <v>231</v>
      </c>
      <c r="K40" s="103">
        <v>179</v>
      </c>
      <c r="L40" s="103">
        <v>30</v>
      </c>
      <c r="M40" s="103">
        <v>2</v>
      </c>
      <c r="N40" s="103">
        <v>2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  <c r="T40" s="138">
        <v>0</v>
      </c>
      <c r="U40" s="138">
        <v>0</v>
      </c>
      <c r="V40" s="138">
        <v>0</v>
      </c>
      <c r="W40" s="138">
        <v>0</v>
      </c>
      <c r="X40" s="138">
        <v>0</v>
      </c>
    </row>
    <row r="41" spans="2:25" ht="15" customHeight="1" thickTop="1" thickBot="1">
      <c r="B41" s="123" t="s">
        <v>106</v>
      </c>
      <c r="C41" s="103">
        <v>226</v>
      </c>
      <c r="D41" s="103">
        <v>169</v>
      </c>
      <c r="E41" s="103">
        <v>149</v>
      </c>
      <c r="F41" s="103">
        <v>145</v>
      </c>
      <c r="G41" s="103">
        <v>123</v>
      </c>
      <c r="H41" s="103">
        <v>113</v>
      </c>
      <c r="I41" s="103">
        <v>132</v>
      </c>
      <c r="J41" s="103">
        <v>126</v>
      </c>
      <c r="K41" s="103">
        <v>120</v>
      </c>
      <c r="L41" s="103">
        <v>56</v>
      </c>
      <c r="M41" s="103">
        <v>6</v>
      </c>
      <c r="N41" s="138">
        <v>0</v>
      </c>
      <c r="O41" s="138">
        <v>0</v>
      </c>
      <c r="P41" s="138">
        <v>0</v>
      </c>
      <c r="Q41" s="138">
        <v>0</v>
      </c>
      <c r="R41" s="138">
        <v>0</v>
      </c>
      <c r="S41" s="138">
        <v>0</v>
      </c>
      <c r="T41" s="138">
        <v>0</v>
      </c>
      <c r="U41" s="138">
        <v>0</v>
      </c>
      <c r="V41" s="138">
        <v>0</v>
      </c>
      <c r="W41" s="138">
        <v>0</v>
      </c>
      <c r="X41" s="138">
        <v>0</v>
      </c>
    </row>
    <row r="42" spans="2:25" s="60" customFormat="1" ht="15" customHeight="1" thickTop="1" thickBot="1">
      <c r="B42" s="121" t="s">
        <v>188</v>
      </c>
      <c r="C42" s="67">
        <f t="shared" ref="C42:X42" si="3">SUM(C38:C41)</f>
        <v>2868</v>
      </c>
      <c r="D42" s="67">
        <f t="shared" si="3"/>
        <v>2169</v>
      </c>
      <c r="E42" s="67">
        <f t="shared" si="3"/>
        <v>2067</v>
      </c>
      <c r="F42" s="67">
        <f t="shared" si="3"/>
        <v>1969</v>
      </c>
      <c r="G42" s="67">
        <f t="shared" si="3"/>
        <v>1885</v>
      </c>
      <c r="H42" s="67">
        <f t="shared" si="3"/>
        <v>1775</v>
      </c>
      <c r="I42" s="67">
        <f t="shared" si="3"/>
        <v>1694</v>
      </c>
      <c r="J42" s="67">
        <f t="shared" si="3"/>
        <v>1595</v>
      </c>
      <c r="K42" s="67">
        <f t="shared" si="3"/>
        <v>1156</v>
      </c>
      <c r="L42" s="67">
        <f t="shared" si="3"/>
        <v>504</v>
      </c>
      <c r="M42" s="67">
        <f t="shared" si="3"/>
        <v>230</v>
      </c>
      <c r="N42" s="67">
        <f t="shared" si="3"/>
        <v>173</v>
      </c>
      <c r="O42" s="67">
        <f t="shared" si="3"/>
        <v>193</v>
      </c>
      <c r="P42" s="67">
        <f t="shared" si="3"/>
        <v>210</v>
      </c>
      <c r="Q42" s="67">
        <f t="shared" si="3"/>
        <v>244</v>
      </c>
      <c r="R42" s="67">
        <f t="shared" si="3"/>
        <v>220</v>
      </c>
      <c r="S42" s="67">
        <f t="shared" si="3"/>
        <v>247</v>
      </c>
      <c r="T42" s="67">
        <f t="shared" si="3"/>
        <v>219</v>
      </c>
      <c r="U42" s="67">
        <f t="shared" si="3"/>
        <v>222</v>
      </c>
      <c r="V42" s="67">
        <f t="shared" si="3"/>
        <v>180</v>
      </c>
      <c r="W42" s="67">
        <f t="shared" si="3"/>
        <v>182</v>
      </c>
      <c r="X42" s="67">
        <f t="shared" si="3"/>
        <v>38</v>
      </c>
    </row>
    <row r="43" spans="2:25" ht="15" customHeight="1" thickTop="1">
      <c r="B43" s="122" t="s">
        <v>326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</row>
    <row r="44" spans="2:25" ht="15" customHeight="1" thickBot="1"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</row>
    <row r="45" spans="2:25" ht="15" customHeight="1" thickTop="1" thickBot="1">
      <c r="B45" s="119" t="s">
        <v>17</v>
      </c>
      <c r="C45" s="76" t="s">
        <v>0</v>
      </c>
      <c r="D45" s="76" t="s">
        <v>1</v>
      </c>
      <c r="E45" s="76" t="s">
        <v>2</v>
      </c>
      <c r="F45" s="76" t="s">
        <v>3</v>
      </c>
      <c r="G45" s="76" t="s">
        <v>4</v>
      </c>
      <c r="H45" s="76" t="s">
        <v>5</v>
      </c>
      <c r="I45" s="76" t="s">
        <v>6</v>
      </c>
      <c r="J45" s="76" t="s">
        <v>7</v>
      </c>
      <c r="K45" s="76" t="s">
        <v>8</v>
      </c>
      <c r="L45" s="76" t="s">
        <v>185</v>
      </c>
      <c r="M45" s="76" t="s">
        <v>10</v>
      </c>
      <c r="N45" s="76" t="s">
        <v>11</v>
      </c>
      <c r="O45" s="76" t="s">
        <v>196</v>
      </c>
      <c r="P45" s="76" t="s">
        <v>197</v>
      </c>
      <c r="Q45" s="76" t="s">
        <v>198</v>
      </c>
      <c r="R45" s="76" t="s">
        <v>238</v>
      </c>
      <c r="S45" s="76" t="s">
        <v>237</v>
      </c>
      <c r="T45" s="76" t="s">
        <v>288</v>
      </c>
      <c r="U45" s="110" t="s">
        <v>307</v>
      </c>
      <c r="V45" s="110" t="s">
        <v>308</v>
      </c>
      <c r="W45" s="110" t="s">
        <v>309</v>
      </c>
      <c r="X45" s="110" t="s">
        <v>310</v>
      </c>
    </row>
    <row r="46" spans="2:25" ht="15" customHeight="1" thickTop="1" thickBot="1">
      <c r="B46" s="123" t="s">
        <v>110</v>
      </c>
      <c r="C46" s="103">
        <v>355</v>
      </c>
      <c r="D46" s="103">
        <v>382</v>
      </c>
      <c r="E46" s="103">
        <v>379</v>
      </c>
      <c r="F46" s="103">
        <v>377</v>
      </c>
      <c r="G46" s="103">
        <v>409</v>
      </c>
      <c r="H46" s="103">
        <v>404</v>
      </c>
      <c r="I46" s="103">
        <v>447</v>
      </c>
      <c r="J46" s="103">
        <v>416</v>
      </c>
      <c r="K46" s="103">
        <v>465</v>
      </c>
      <c r="L46" s="103">
        <v>426</v>
      </c>
      <c r="M46" s="103">
        <v>381</v>
      </c>
      <c r="N46" s="103">
        <v>331</v>
      </c>
      <c r="O46" s="103">
        <v>282</v>
      </c>
      <c r="P46" s="103">
        <v>250</v>
      </c>
      <c r="Q46" s="103">
        <v>202</v>
      </c>
      <c r="R46" s="103">
        <v>240</v>
      </c>
      <c r="S46" s="103">
        <v>266</v>
      </c>
      <c r="T46" s="103">
        <v>315</v>
      </c>
      <c r="U46" s="103">
        <v>467</v>
      </c>
      <c r="V46" s="103">
        <v>474</v>
      </c>
      <c r="W46" s="103">
        <v>544</v>
      </c>
      <c r="X46" s="103">
        <v>190</v>
      </c>
      <c r="Y46" s="106"/>
    </row>
    <row r="47" spans="2:25" ht="15" customHeight="1" thickTop="1" thickBot="1">
      <c r="B47" s="123" t="s">
        <v>108</v>
      </c>
      <c r="C47" s="103">
        <v>93</v>
      </c>
      <c r="D47" s="103">
        <v>52</v>
      </c>
      <c r="E47" s="103">
        <v>66</v>
      </c>
      <c r="F47" s="103">
        <v>30</v>
      </c>
      <c r="G47" s="103">
        <v>7</v>
      </c>
      <c r="H47" s="138">
        <v>0</v>
      </c>
      <c r="I47" s="138">
        <v>0</v>
      </c>
      <c r="J47" s="138">
        <v>0</v>
      </c>
      <c r="K47" s="138">
        <v>0</v>
      </c>
      <c r="L47" s="138">
        <v>0</v>
      </c>
      <c r="M47" s="138">
        <v>0</v>
      </c>
      <c r="N47" s="138">
        <v>0</v>
      </c>
      <c r="O47" s="138">
        <v>0</v>
      </c>
      <c r="P47" s="138">
        <v>0</v>
      </c>
      <c r="Q47" s="138">
        <v>0</v>
      </c>
      <c r="R47" s="138">
        <v>0</v>
      </c>
      <c r="S47" s="138">
        <v>0</v>
      </c>
      <c r="T47" s="138">
        <v>0</v>
      </c>
      <c r="U47" s="138">
        <v>0</v>
      </c>
      <c r="V47" s="138">
        <v>0</v>
      </c>
      <c r="W47" s="138">
        <v>0</v>
      </c>
      <c r="X47" s="138">
        <v>0</v>
      </c>
    </row>
    <row r="48" spans="2:25" ht="15" customHeight="1" thickTop="1" thickBot="1">
      <c r="B48" s="123" t="s">
        <v>109</v>
      </c>
      <c r="C48" s="103">
        <v>35</v>
      </c>
      <c r="D48" s="103">
        <v>46</v>
      </c>
      <c r="E48" s="103">
        <v>67</v>
      </c>
      <c r="F48" s="103">
        <v>48</v>
      </c>
      <c r="G48" s="103">
        <v>42</v>
      </c>
      <c r="H48" s="103">
        <v>40</v>
      </c>
      <c r="I48" s="103">
        <v>39</v>
      </c>
      <c r="J48" s="103">
        <v>32</v>
      </c>
      <c r="K48" s="103">
        <v>31</v>
      </c>
      <c r="L48" s="103">
        <v>20</v>
      </c>
      <c r="M48" s="103">
        <v>17</v>
      </c>
      <c r="N48" s="103">
        <v>13</v>
      </c>
      <c r="O48" s="138">
        <v>0</v>
      </c>
      <c r="P48" s="138">
        <v>0</v>
      </c>
      <c r="Q48" s="138">
        <v>0</v>
      </c>
      <c r="R48" s="138">
        <v>0</v>
      </c>
      <c r="S48" s="138">
        <v>0</v>
      </c>
      <c r="T48" s="138">
        <v>0</v>
      </c>
      <c r="U48" s="138">
        <v>0</v>
      </c>
      <c r="V48" s="138">
        <v>0</v>
      </c>
      <c r="W48" s="138">
        <v>0</v>
      </c>
      <c r="X48" s="138">
        <v>0</v>
      </c>
    </row>
    <row r="49" spans="2:24" s="60" customFormat="1" ht="15" customHeight="1" thickTop="1" thickBot="1">
      <c r="B49" s="121" t="s">
        <v>188</v>
      </c>
      <c r="C49" s="67">
        <f t="shared" ref="C49:X49" si="4">SUM(C45:C48)</f>
        <v>483</v>
      </c>
      <c r="D49" s="67">
        <f t="shared" si="4"/>
        <v>480</v>
      </c>
      <c r="E49" s="67">
        <f t="shared" si="4"/>
        <v>512</v>
      </c>
      <c r="F49" s="67">
        <f t="shared" si="4"/>
        <v>455</v>
      </c>
      <c r="G49" s="67">
        <f t="shared" si="4"/>
        <v>458</v>
      </c>
      <c r="H49" s="67">
        <f t="shared" si="4"/>
        <v>444</v>
      </c>
      <c r="I49" s="67">
        <f t="shared" si="4"/>
        <v>486</v>
      </c>
      <c r="J49" s="67">
        <f t="shared" si="4"/>
        <v>448</v>
      </c>
      <c r="K49" s="67">
        <f t="shared" si="4"/>
        <v>496</v>
      </c>
      <c r="L49" s="67">
        <f t="shared" si="4"/>
        <v>446</v>
      </c>
      <c r="M49" s="67">
        <f t="shared" si="4"/>
        <v>398</v>
      </c>
      <c r="N49" s="67">
        <f t="shared" si="4"/>
        <v>344</v>
      </c>
      <c r="O49" s="67">
        <f t="shared" si="4"/>
        <v>282</v>
      </c>
      <c r="P49" s="67">
        <f t="shared" si="4"/>
        <v>250</v>
      </c>
      <c r="Q49" s="67">
        <f t="shared" si="4"/>
        <v>202</v>
      </c>
      <c r="R49" s="67">
        <f t="shared" si="4"/>
        <v>240</v>
      </c>
      <c r="S49" s="67">
        <f t="shared" si="4"/>
        <v>266</v>
      </c>
      <c r="T49" s="67">
        <f t="shared" si="4"/>
        <v>315</v>
      </c>
      <c r="U49" s="67">
        <f t="shared" si="4"/>
        <v>467</v>
      </c>
      <c r="V49" s="67">
        <f t="shared" si="4"/>
        <v>474</v>
      </c>
      <c r="W49" s="67">
        <f t="shared" si="4"/>
        <v>544</v>
      </c>
      <c r="X49" s="67">
        <f t="shared" si="4"/>
        <v>190</v>
      </c>
    </row>
    <row r="50" spans="2:24" ht="15" customHeight="1" thickTop="1">
      <c r="B50" s="122" t="s">
        <v>326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</row>
    <row r="51" spans="2:24" ht="15" customHeight="1" thickBot="1"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70"/>
      <c r="O51" s="70"/>
      <c r="P51" s="70"/>
      <c r="Q51" s="70"/>
      <c r="R51" s="70"/>
      <c r="S51" s="70"/>
      <c r="T51" s="70"/>
      <c r="U51" s="70"/>
    </row>
    <row r="52" spans="2:24" ht="15" customHeight="1" thickTop="1" thickBot="1">
      <c r="B52" s="119" t="s">
        <v>18</v>
      </c>
      <c r="C52" s="76" t="s">
        <v>0</v>
      </c>
      <c r="D52" s="76" t="s">
        <v>1</v>
      </c>
      <c r="E52" s="76" t="s">
        <v>2</v>
      </c>
      <c r="F52" s="76" t="s">
        <v>3</v>
      </c>
      <c r="G52" s="76" t="s">
        <v>4</v>
      </c>
      <c r="H52" s="76" t="s">
        <v>5</v>
      </c>
      <c r="I52" s="76" t="s">
        <v>6</v>
      </c>
      <c r="J52" s="76" t="s">
        <v>7</v>
      </c>
      <c r="K52" s="76" t="s">
        <v>8</v>
      </c>
      <c r="L52" s="76" t="s">
        <v>185</v>
      </c>
      <c r="M52" s="76" t="s">
        <v>10</v>
      </c>
      <c r="N52" s="76" t="s">
        <v>11</v>
      </c>
      <c r="O52" s="76" t="s">
        <v>196</v>
      </c>
      <c r="P52" s="76" t="s">
        <v>197</v>
      </c>
      <c r="Q52" s="76" t="s">
        <v>198</v>
      </c>
      <c r="R52" s="76" t="s">
        <v>238</v>
      </c>
      <c r="S52" s="76" t="s">
        <v>237</v>
      </c>
      <c r="T52" s="76" t="s">
        <v>288</v>
      </c>
      <c r="U52" s="110" t="s">
        <v>307</v>
      </c>
      <c r="V52" s="110" t="s">
        <v>308</v>
      </c>
      <c r="W52" s="110" t="s">
        <v>309</v>
      </c>
      <c r="X52" s="110" t="s">
        <v>310</v>
      </c>
    </row>
    <row r="53" spans="2:24" ht="15" customHeight="1" thickTop="1" thickBot="1">
      <c r="B53" s="123" t="s">
        <v>118</v>
      </c>
      <c r="C53" s="103">
        <v>544</v>
      </c>
      <c r="D53" s="103">
        <v>538</v>
      </c>
      <c r="E53" s="103">
        <v>541</v>
      </c>
      <c r="F53" s="103">
        <v>466</v>
      </c>
      <c r="G53" s="103">
        <v>290</v>
      </c>
      <c r="H53" s="103">
        <v>406</v>
      </c>
      <c r="I53" s="103">
        <v>394</v>
      </c>
      <c r="J53" s="103">
        <v>307</v>
      </c>
      <c r="K53" s="103">
        <v>299</v>
      </c>
      <c r="L53" s="103">
        <v>264</v>
      </c>
      <c r="M53" s="103">
        <v>244</v>
      </c>
      <c r="N53" s="103">
        <v>206</v>
      </c>
      <c r="O53" s="103">
        <v>250</v>
      </c>
      <c r="P53" s="103">
        <v>247</v>
      </c>
      <c r="Q53" s="103">
        <v>262</v>
      </c>
      <c r="R53" s="103">
        <v>260</v>
      </c>
      <c r="S53" s="103">
        <v>226</v>
      </c>
      <c r="T53" s="103">
        <v>249</v>
      </c>
      <c r="U53" s="103">
        <v>316</v>
      </c>
      <c r="V53" s="103">
        <v>268</v>
      </c>
      <c r="W53" s="103">
        <v>238</v>
      </c>
      <c r="X53" s="103">
        <v>75</v>
      </c>
    </row>
    <row r="54" spans="2:24" ht="15" customHeight="1" thickTop="1" thickBot="1">
      <c r="B54" s="123" t="s">
        <v>112</v>
      </c>
      <c r="C54" s="103">
        <v>92</v>
      </c>
      <c r="D54" s="103">
        <v>123</v>
      </c>
      <c r="E54" s="103">
        <v>156</v>
      </c>
      <c r="F54" s="103">
        <v>145</v>
      </c>
      <c r="G54" s="103">
        <v>134</v>
      </c>
      <c r="H54" s="103">
        <v>131</v>
      </c>
      <c r="I54" s="103">
        <v>140</v>
      </c>
      <c r="J54" s="103">
        <v>136</v>
      </c>
      <c r="K54" s="103">
        <v>133</v>
      </c>
      <c r="L54" s="103">
        <v>130</v>
      </c>
      <c r="M54" s="103">
        <v>86</v>
      </c>
      <c r="N54" s="103">
        <v>84</v>
      </c>
      <c r="O54" s="103">
        <v>59</v>
      </c>
      <c r="P54" s="103">
        <v>64</v>
      </c>
      <c r="Q54" s="103">
        <v>79</v>
      </c>
      <c r="R54" s="103">
        <v>89</v>
      </c>
      <c r="S54" s="103">
        <v>80</v>
      </c>
      <c r="T54" s="103">
        <v>98</v>
      </c>
      <c r="U54" s="103">
        <v>112</v>
      </c>
      <c r="V54" s="103">
        <v>96</v>
      </c>
      <c r="W54" s="103">
        <v>86</v>
      </c>
      <c r="X54" s="103">
        <v>21</v>
      </c>
    </row>
    <row r="55" spans="2:24" ht="15" customHeight="1" thickTop="1" thickBot="1">
      <c r="B55" s="123" t="s">
        <v>120</v>
      </c>
      <c r="C55" s="103">
        <v>171</v>
      </c>
      <c r="D55" s="103">
        <v>139</v>
      </c>
      <c r="E55" s="103">
        <v>153</v>
      </c>
      <c r="F55" s="103">
        <v>142</v>
      </c>
      <c r="G55" s="103">
        <v>115</v>
      </c>
      <c r="H55" s="103">
        <v>109</v>
      </c>
      <c r="I55" s="103">
        <v>123</v>
      </c>
      <c r="J55" s="103">
        <v>120</v>
      </c>
      <c r="K55" s="103">
        <v>136</v>
      </c>
      <c r="L55" s="103">
        <v>134</v>
      </c>
      <c r="M55" s="103">
        <v>51</v>
      </c>
      <c r="N55" s="103">
        <v>46</v>
      </c>
      <c r="O55" s="103">
        <v>49</v>
      </c>
      <c r="P55" s="103">
        <v>55</v>
      </c>
      <c r="Q55" s="103">
        <v>76</v>
      </c>
      <c r="R55" s="103">
        <v>82</v>
      </c>
      <c r="S55" s="103">
        <v>68</v>
      </c>
      <c r="T55" s="103">
        <v>66</v>
      </c>
      <c r="U55" s="103">
        <v>93</v>
      </c>
      <c r="V55" s="103">
        <v>88</v>
      </c>
      <c r="W55" s="103">
        <v>84</v>
      </c>
      <c r="X55" s="103">
        <v>1</v>
      </c>
    </row>
    <row r="56" spans="2:24" ht="15" customHeight="1" thickTop="1" thickBot="1">
      <c r="B56" s="123" t="s">
        <v>113</v>
      </c>
      <c r="C56" s="103">
        <v>135</v>
      </c>
      <c r="D56" s="103">
        <v>132</v>
      </c>
      <c r="E56" s="103">
        <v>216</v>
      </c>
      <c r="F56" s="103">
        <v>198</v>
      </c>
      <c r="G56" s="103">
        <v>147</v>
      </c>
      <c r="H56" s="103">
        <v>154</v>
      </c>
      <c r="I56" s="103">
        <v>147</v>
      </c>
      <c r="J56" s="103">
        <v>118</v>
      </c>
      <c r="K56" s="103">
        <v>99</v>
      </c>
      <c r="L56" s="103">
        <v>50</v>
      </c>
      <c r="M56" s="103">
        <v>39</v>
      </c>
      <c r="N56" s="103">
        <v>38</v>
      </c>
      <c r="O56" s="103">
        <v>41</v>
      </c>
      <c r="P56" s="103">
        <v>40</v>
      </c>
      <c r="Q56" s="103">
        <v>51</v>
      </c>
      <c r="R56" s="103">
        <v>49</v>
      </c>
      <c r="S56" s="103">
        <v>48</v>
      </c>
      <c r="T56" s="103">
        <v>47</v>
      </c>
      <c r="U56" s="103">
        <v>36</v>
      </c>
      <c r="V56" s="103">
        <v>27</v>
      </c>
      <c r="W56" s="103">
        <v>22</v>
      </c>
      <c r="X56" s="138">
        <v>0</v>
      </c>
    </row>
    <row r="57" spans="2:24" ht="15" customHeight="1" thickTop="1" thickBot="1">
      <c r="B57" s="123" t="s">
        <v>119</v>
      </c>
      <c r="C57" s="103">
        <v>82</v>
      </c>
      <c r="D57" s="103">
        <v>72</v>
      </c>
      <c r="E57" s="103">
        <v>85</v>
      </c>
      <c r="F57" s="103">
        <v>78</v>
      </c>
      <c r="G57" s="103">
        <v>58</v>
      </c>
      <c r="H57" s="103">
        <v>51</v>
      </c>
      <c r="I57" s="103">
        <v>50</v>
      </c>
      <c r="J57" s="103">
        <v>49</v>
      </c>
      <c r="K57" s="103">
        <v>49</v>
      </c>
      <c r="L57" s="103">
        <v>46</v>
      </c>
      <c r="M57" s="103">
        <v>27</v>
      </c>
      <c r="N57" s="103">
        <v>22</v>
      </c>
      <c r="O57" s="103">
        <v>23</v>
      </c>
      <c r="P57" s="103">
        <v>11</v>
      </c>
      <c r="Q57" s="103">
        <v>13</v>
      </c>
      <c r="R57" s="103">
        <v>12</v>
      </c>
      <c r="S57" s="103">
        <v>12</v>
      </c>
      <c r="T57" s="103">
        <v>11</v>
      </c>
      <c r="U57" s="103">
        <v>11</v>
      </c>
      <c r="V57" s="103">
        <v>11</v>
      </c>
      <c r="W57" s="103">
        <v>7</v>
      </c>
      <c r="X57" s="138">
        <v>0</v>
      </c>
    </row>
    <row r="58" spans="2:24" ht="15" customHeight="1" thickTop="1" thickBot="1">
      <c r="B58" s="123" t="s">
        <v>117</v>
      </c>
      <c r="C58" s="103">
        <v>214</v>
      </c>
      <c r="D58" s="103">
        <v>170</v>
      </c>
      <c r="E58" s="103">
        <v>155</v>
      </c>
      <c r="F58" s="103">
        <v>167</v>
      </c>
      <c r="G58" s="103">
        <v>173</v>
      </c>
      <c r="H58" s="103">
        <v>166</v>
      </c>
      <c r="I58" s="103">
        <v>153</v>
      </c>
      <c r="J58" s="103">
        <v>111</v>
      </c>
      <c r="K58" s="103">
        <v>96</v>
      </c>
      <c r="L58" s="103">
        <v>102</v>
      </c>
      <c r="M58" s="103">
        <v>32</v>
      </c>
      <c r="N58" s="103">
        <v>21</v>
      </c>
      <c r="O58" s="103">
        <v>16</v>
      </c>
      <c r="P58" s="103">
        <v>17</v>
      </c>
      <c r="Q58" s="103">
        <v>15</v>
      </c>
      <c r="R58" s="103">
        <v>14</v>
      </c>
      <c r="S58" s="103">
        <v>13</v>
      </c>
      <c r="T58" s="103">
        <v>13</v>
      </c>
      <c r="U58" s="103">
        <v>12</v>
      </c>
      <c r="V58" s="103">
        <v>8</v>
      </c>
      <c r="W58" s="103">
        <v>6</v>
      </c>
      <c r="X58" s="138">
        <v>0</v>
      </c>
    </row>
    <row r="59" spans="2:24" ht="15" customHeight="1" thickTop="1" thickBot="1">
      <c r="B59" s="123" t="s">
        <v>111</v>
      </c>
      <c r="C59" s="103">
        <v>104</v>
      </c>
      <c r="D59" s="103">
        <v>134</v>
      </c>
      <c r="E59" s="103">
        <v>186</v>
      </c>
      <c r="F59" s="103">
        <v>24</v>
      </c>
      <c r="G59" s="103">
        <v>121</v>
      </c>
      <c r="H59" s="103">
        <v>140</v>
      </c>
      <c r="I59" s="103">
        <v>140</v>
      </c>
      <c r="J59" s="103">
        <v>132</v>
      </c>
      <c r="K59" s="103">
        <v>138</v>
      </c>
      <c r="L59" s="103">
        <v>129</v>
      </c>
      <c r="M59" s="103">
        <v>99</v>
      </c>
      <c r="N59" s="103">
        <v>48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  <c r="T59" s="138">
        <v>0</v>
      </c>
      <c r="U59" s="138">
        <v>0</v>
      </c>
      <c r="V59" s="138">
        <v>0</v>
      </c>
      <c r="W59" s="138">
        <v>0</v>
      </c>
      <c r="X59" s="138">
        <v>0</v>
      </c>
    </row>
    <row r="60" spans="2:24" ht="15" customHeight="1" thickTop="1" thickBot="1">
      <c r="B60" s="123" t="s">
        <v>114</v>
      </c>
      <c r="C60" s="103">
        <v>779</v>
      </c>
      <c r="D60" s="103">
        <v>807</v>
      </c>
      <c r="E60" s="103">
        <v>772</v>
      </c>
      <c r="F60" s="103">
        <v>714</v>
      </c>
      <c r="G60" s="103">
        <v>667</v>
      </c>
      <c r="H60" s="103">
        <v>718</v>
      </c>
      <c r="I60" s="103">
        <v>726</v>
      </c>
      <c r="J60" s="103">
        <v>708</v>
      </c>
      <c r="K60" s="103">
        <v>681</v>
      </c>
      <c r="L60" s="103">
        <v>409</v>
      </c>
      <c r="M60" s="103">
        <v>233</v>
      </c>
      <c r="N60" s="103">
        <v>154</v>
      </c>
      <c r="O60" s="103">
        <v>88</v>
      </c>
      <c r="P60" s="103">
        <v>78</v>
      </c>
      <c r="Q60" s="103">
        <v>51</v>
      </c>
      <c r="R60" s="103">
        <v>15</v>
      </c>
      <c r="S60" s="103">
        <v>4</v>
      </c>
      <c r="T60" s="103">
        <v>3</v>
      </c>
      <c r="U60" s="103"/>
      <c r="V60" s="103"/>
      <c r="W60" s="103"/>
      <c r="X60" s="138">
        <v>0</v>
      </c>
    </row>
    <row r="61" spans="2:24" ht="15" customHeight="1" thickTop="1" thickBot="1">
      <c r="B61" s="123" t="s">
        <v>115</v>
      </c>
      <c r="C61" s="103">
        <v>211</v>
      </c>
      <c r="D61" s="103">
        <v>181</v>
      </c>
      <c r="E61" s="103">
        <v>215</v>
      </c>
      <c r="F61" s="103">
        <v>104</v>
      </c>
      <c r="G61" s="103">
        <v>176</v>
      </c>
      <c r="H61" s="103">
        <v>181</v>
      </c>
      <c r="I61" s="103">
        <v>183</v>
      </c>
      <c r="J61" s="103">
        <v>168</v>
      </c>
      <c r="K61" s="103">
        <v>94</v>
      </c>
      <c r="L61" s="103">
        <v>64</v>
      </c>
      <c r="M61" s="103">
        <v>26</v>
      </c>
      <c r="N61" s="103">
        <v>19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  <c r="T61" s="138">
        <v>0</v>
      </c>
      <c r="U61" s="138">
        <v>0</v>
      </c>
      <c r="V61" s="138">
        <v>0</v>
      </c>
      <c r="W61" s="138">
        <v>0</v>
      </c>
      <c r="X61" s="138">
        <v>0</v>
      </c>
    </row>
    <row r="62" spans="2:24" ht="15" customHeight="1" thickTop="1" thickBot="1">
      <c r="B62" s="123" t="s">
        <v>116</v>
      </c>
      <c r="C62" s="103">
        <v>46</v>
      </c>
      <c r="D62" s="103">
        <v>42</v>
      </c>
      <c r="E62" s="103">
        <v>41</v>
      </c>
      <c r="F62" s="103">
        <v>38</v>
      </c>
      <c r="G62" s="103">
        <v>37</v>
      </c>
      <c r="H62" s="103">
        <v>36</v>
      </c>
      <c r="I62" s="103">
        <v>35</v>
      </c>
      <c r="J62" s="103">
        <v>34</v>
      </c>
      <c r="K62" s="103">
        <v>4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  <c r="T62" s="138">
        <v>0</v>
      </c>
      <c r="U62" s="138">
        <v>0</v>
      </c>
      <c r="V62" s="138">
        <v>0</v>
      </c>
      <c r="W62" s="138">
        <v>0</v>
      </c>
      <c r="X62" s="138">
        <v>0</v>
      </c>
    </row>
    <row r="63" spans="2:24" ht="15" customHeight="1" thickTop="1" thickBot="1">
      <c r="B63" s="123" t="s">
        <v>121</v>
      </c>
      <c r="C63" s="103">
        <v>29</v>
      </c>
      <c r="D63" s="103">
        <v>47</v>
      </c>
      <c r="E63" s="103">
        <v>39</v>
      </c>
      <c r="F63" s="103">
        <v>28</v>
      </c>
      <c r="G63" s="103">
        <v>35</v>
      </c>
      <c r="H63" s="103">
        <v>34</v>
      </c>
      <c r="I63" s="103">
        <v>33</v>
      </c>
      <c r="J63" s="103">
        <v>32</v>
      </c>
      <c r="K63" s="103">
        <v>26</v>
      </c>
      <c r="L63" s="103">
        <v>4</v>
      </c>
      <c r="M63" s="103">
        <v>2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  <c r="T63" s="138">
        <v>0</v>
      </c>
      <c r="U63" s="138">
        <v>0</v>
      </c>
      <c r="V63" s="138">
        <v>0</v>
      </c>
      <c r="W63" s="138">
        <v>0</v>
      </c>
      <c r="X63" s="138">
        <v>0</v>
      </c>
    </row>
    <row r="64" spans="2:24" ht="15" customHeight="1" thickTop="1" thickBot="1">
      <c r="B64" s="123" t="s">
        <v>122</v>
      </c>
      <c r="C64" s="103">
        <v>29</v>
      </c>
      <c r="D64" s="103">
        <v>43</v>
      </c>
      <c r="E64" s="103">
        <v>37</v>
      </c>
      <c r="F64" s="103">
        <v>23</v>
      </c>
      <c r="G64" s="103">
        <v>4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138">
        <v>0</v>
      </c>
      <c r="S64" s="138">
        <v>0</v>
      </c>
      <c r="T64" s="138">
        <v>0</v>
      </c>
      <c r="U64" s="138">
        <v>0</v>
      </c>
      <c r="V64" s="138">
        <v>0</v>
      </c>
      <c r="W64" s="138">
        <v>0</v>
      </c>
      <c r="X64" s="138">
        <v>0</v>
      </c>
    </row>
    <row r="65" spans="2:24" s="60" customFormat="1" ht="15" customHeight="1" thickTop="1" thickBot="1">
      <c r="B65" s="121" t="s">
        <v>188</v>
      </c>
      <c r="C65" s="67">
        <f t="shared" ref="C65:X65" si="5">SUM(C53:C64)</f>
        <v>2436</v>
      </c>
      <c r="D65" s="67">
        <f>SUM(D53:D64)</f>
        <v>2428</v>
      </c>
      <c r="E65" s="67">
        <f t="shared" si="5"/>
        <v>2596</v>
      </c>
      <c r="F65" s="67">
        <f t="shared" si="5"/>
        <v>2127</v>
      </c>
      <c r="G65" s="67">
        <f t="shared" si="5"/>
        <v>1957</v>
      </c>
      <c r="H65" s="67">
        <f t="shared" si="5"/>
        <v>2126</v>
      </c>
      <c r="I65" s="67">
        <f t="shared" si="5"/>
        <v>2124</v>
      </c>
      <c r="J65" s="67">
        <f t="shared" si="5"/>
        <v>1915</v>
      </c>
      <c r="K65" s="67">
        <f t="shared" si="5"/>
        <v>1755</v>
      </c>
      <c r="L65" s="67">
        <f t="shared" si="5"/>
        <v>1332</v>
      </c>
      <c r="M65" s="67">
        <f t="shared" si="5"/>
        <v>839</v>
      </c>
      <c r="N65" s="67">
        <f t="shared" si="5"/>
        <v>638</v>
      </c>
      <c r="O65" s="67">
        <f t="shared" si="5"/>
        <v>526</v>
      </c>
      <c r="P65" s="67">
        <f t="shared" si="5"/>
        <v>512</v>
      </c>
      <c r="Q65" s="67">
        <f t="shared" si="5"/>
        <v>547</v>
      </c>
      <c r="R65" s="67">
        <f t="shared" si="5"/>
        <v>521</v>
      </c>
      <c r="S65" s="67">
        <f t="shared" si="5"/>
        <v>451</v>
      </c>
      <c r="T65" s="67">
        <f t="shared" si="5"/>
        <v>487</v>
      </c>
      <c r="U65" s="67">
        <f t="shared" si="5"/>
        <v>580</v>
      </c>
      <c r="V65" s="67">
        <f t="shared" si="5"/>
        <v>498</v>
      </c>
      <c r="W65" s="67">
        <f t="shared" si="5"/>
        <v>443</v>
      </c>
      <c r="X65" s="67">
        <f t="shared" si="5"/>
        <v>97</v>
      </c>
    </row>
    <row r="66" spans="2:24" ht="15" customHeight="1" thickTop="1">
      <c r="B66" s="122" t="s">
        <v>326</v>
      </c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</row>
    <row r="67" spans="2:24" ht="15" customHeight="1" thickBot="1"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70"/>
      <c r="O67" s="70"/>
      <c r="P67" s="70"/>
      <c r="Q67" s="70"/>
      <c r="R67" s="70"/>
      <c r="S67" s="70"/>
      <c r="T67" s="70"/>
      <c r="U67" s="70"/>
    </row>
    <row r="68" spans="2:24" ht="15" customHeight="1" thickTop="1" thickBot="1">
      <c r="B68" s="119" t="s">
        <v>25</v>
      </c>
      <c r="C68" s="76" t="s">
        <v>0</v>
      </c>
      <c r="D68" s="76" t="s">
        <v>1</v>
      </c>
      <c r="E68" s="76" t="s">
        <v>2</v>
      </c>
      <c r="F68" s="76" t="s">
        <v>3</v>
      </c>
      <c r="G68" s="76" t="s">
        <v>4</v>
      </c>
      <c r="H68" s="76" t="s">
        <v>5</v>
      </c>
      <c r="I68" s="76" t="s">
        <v>6</v>
      </c>
      <c r="J68" s="76" t="s">
        <v>7</v>
      </c>
      <c r="K68" s="76" t="s">
        <v>8</v>
      </c>
      <c r="L68" s="76" t="s">
        <v>185</v>
      </c>
      <c r="M68" s="76" t="s">
        <v>10</v>
      </c>
      <c r="N68" s="76" t="s">
        <v>11</v>
      </c>
      <c r="O68" s="76" t="s">
        <v>196</v>
      </c>
      <c r="P68" s="76" t="s">
        <v>197</v>
      </c>
      <c r="Q68" s="76" t="s">
        <v>198</v>
      </c>
      <c r="R68" s="76" t="s">
        <v>238</v>
      </c>
      <c r="S68" s="76" t="s">
        <v>237</v>
      </c>
      <c r="T68" s="76" t="s">
        <v>288</v>
      </c>
      <c r="U68" s="110" t="s">
        <v>307</v>
      </c>
      <c r="V68" s="110" t="s">
        <v>308</v>
      </c>
      <c r="W68" s="110" t="s">
        <v>309</v>
      </c>
      <c r="X68" s="110" t="s">
        <v>310</v>
      </c>
    </row>
    <row r="69" spans="2:24" ht="15" customHeight="1" thickTop="1" thickBot="1">
      <c r="B69" s="123" t="s">
        <v>127</v>
      </c>
      <c r="C69" s="103">
        <v>320</v>
      </c>
      <c r="D69" s="103">
        <v>209</v>
      </c>
      <c r="E69" s="103">
        <v>220</v>
      </c>
      <c r="F69" s="103">
        <v>178</v>
      </c>
      <c r="G69" s="103">
        <v>247</v>
      </c>
      <c r="H69" s="103">
        <v>228</v>
      </c>
      <c r="I69" s="103">
        <v>289</v>
      </c>
      <c r="J69" s="103">
        <v>336</v>
      </c>
      <c r="K69" s="103">
        <v>252</v>
      </c>
      <c r="L69" s="103">
        <v>167</v>
      </c>
      <c r="M69" s="103">
        <v>114</v>
      </c>
      <c r="N69" s="103">
        <v>70</v>
      </c>
      <c r="O69" s="103">
        <v>1</v>
      </c>
      <c r="P69" s="103">
        <v>66</v>
      </c>
      <c r="Q69" s="103">
        <v>56</v>
      </c>
      <c r="R69" s="103">
        <v>96</v>
      </c>
      <c r="S69" s="103">
        <v>110</v>
      </c>
      <c r="T69" s="103">
        <v>32</v>
      </c>
      <c r="U69" s="103">
        <v>38</v>
      </c>
      <c r="V69" s="103">
        <v>40</v>
      </c>
      <c r="W69" s="103">
        <v>30</v>
      </c>
      <c r="X69" s="103">
        <v>4</v>
      </c>
    </row>
    <row r="70" spans="2:24" ht="15" customHeight="1" thickTop="1" thickBot="1">
      <c r="B70" s="123" t="s">
        <v>129</v>
      </c>
      <c r="C70" s="103">
        <v>245</v>
      </c>
      <c r="D70" s="103">
        <v>218</v>
      </c>
      <c r="E70" s="103">
        <v>132</v>
      </c>
      <c r="F70" s="103">
        <v>108</v>
      </c>
      <c r="G70" s="103">
        <v>120</v>
      </c>
      <c r="H70" s="103">
        <v>103</v>
      </c>
      <c r="I70" s="103">
        <v>102</v>
      </c>
      <c r="J70" s="103">
        <v>102</v>
      </c>
      <c r="K70" s="103">
        <v>102</v>
      </c>
      <c r="L70" s="103">
        <v>57</v>
      </c>
      <c r="M70" s="103">
        <v>13</v>
      </c>
      <c r="N70" s="103">
        <v>2</v>
      </c>
      <c r="O70" s="138">
        <v>0</v>
      </c>
      <c r="P70" s="103">
        <v>4</v>
      </c>
      <c r="Q70" s="103">
        <v>4</v>
      </c>
      <c r="R70" s="138">
        <v>0</v>
      </c>
      <c r="S70" s="138">
        <v>0</v>
      </c>
      <c r="T70" s="138">
        <v>0</v>
      </c>
      <c r="U70" s="138">
        <v>0</v>
      </c>
      <c r="V70" s="138">
        <v>0</v>
      </c>
      <c r="W70" s="138">
        <v>0</v>
      </c>
      <c r="X70" s="138">
        <v>0</v>
      </c>
    </row>
    <row r="71" spans="2:24" ht="15" customHeight="1" thickTop="1" thickBot="1">
      <c r="B71" s="123" t="s">
        <v>124</v>
      </c>
      <c r="C71" s="103">
        <v>143</v>
      </c>
      <c r="D71" s="103">
        <v>73</v>
      </c>
      <c r="E71" s="103">
        <v>54</v>
      </c>
      <c r="F71" s="103">
        <v>53</v>
      </c>
      <c r="G71" s="103">
        <v>52</v>
      </c>
      <c r="H71" s="103">
        <v>96</v>
      </c>
      <c r="I71" s="103">
        <v>92</v>
      </c>
      <c r="J71" s="103">
        <v>90</v>
      </c>
      <c r="K71" s="103">
        <v>103</v>
      </c>
      <c r="L71" s="103">
        <v>97</v>
      </c>
      <c r="M71" s="103">
        <v>37</v>
      </c>
      <c r="N71" s="103">
        <v>24</v>
      </c>
      <c r="O71" s="138">
        <v>0</v>
      </c>
      <c r="P71" s="103">
        <v>34</v>
      </c>
      <c r="Q71" s="103">
        <v>33</v>
      </c>
      <c r="R71" s="103">
        <v>34</v>
      </c>
      <c r="S71" s="103">
        <v>10</v>
      </c>
      <c r="T71" s="103">
        <v>2</v>
      </c>
      <c r="U71" s="138">
        <v>0</v>
      </c>
      <c r="V71" s="138">
        <v>0</v>
      </c>
      <c r="W71" s="138">
        <v>0</v>
      </c>
      <c r="X71" s="138">
        <v>0</v>
      </c>
    </row>
    <row r="72" spans="2:24" ht="15" customHeight="1" thickTop="1" thickBot="1">
      <c r="B72" s="123" t="s">
        <v>126</v>
      </c>
      <c r="C72" s="103">
        <v>95</v>
      </c>
      <c r="D72" s="103">
        <v>57</v>
      </c>
      <c r="E72" s="103">
        <v>121</v>
      </c>
      <c r="F72" s="103">
        <v>70</v>
      </c>
      <c r="G72" s="103">
        <v>112</v>
      </c>
      <c r="H72" s="103">
        <v>95</v>
      </c>
      <c r="I72" s="103">
        <v>112</v>
      </c>
      <c r="J72" s="103">
        <v>110</v>
      </c>
      <c r="K72" s="103">
        <v>131</v>
      </c>
      <c r="L72" s="103">
        <v>127</v>
      </c>
      <c r="M72" s="103">
        <v>93</v>
      </c>
      <c r="N72" s="103">
        <v>66</v>
      </c>
      <c r="O72" s="138">
        <v>0</v>
      </c>
      <c r="P72" s="103">
        <v>42</v>
      </c>
      <c r="Q72" s="103">
        <v>40</v>
      </c>
      <c r="R72" s="103">
        <v>24</v>
      </c>
      <c r="S72" s="103">
        <v>20</v>
      </c>
      <c r="T72" s="138">
        <v>0</v>
      </c>
      <c r="U72" s="138">
        <v>0</v>
      </c>
      <c r="V72" s="138">
        <v>0</v>
      </c>
      <c r="W72" s="138">
        <v>0</v>
      </c>
      <c r="X72" s="138">
        <v>0</v>
      </c>
    </row>
    <row r="73" spans="2:24" ht="15" customHeight="1" thickTop="1" thickBot="1">
      <c r="B73" s="123" t="s">
        <v>128</v>
      </c>
      <c r="C73" s="103">
        <v>126</v>
      </c>
      <c r="D73" s="103">
        <v>70</v>
      </c>
      <c r="E73" s="103">
        <v>87</v>
      </c>
      <c r="F73" s="103">
        <v>74</v>
      </c>
      <c r="G73" s="103">
        <v>86</v>
      </c>
      <c r="H73" s="103">
        <v>82</v>
      </c>
      <c r="I73" s="103">
        <v>83</v>
      </c>
      <c r="J73" s="103">
        <v>80</v>
      </c>
      <c r="K73" s="103">
        <v>94</v>
      </c>
      <c r="L73" s="103">
        <v>93</v>
      </c>
      <c r="M73" s="103">
        <v>28</v>
      </c>
      <c r="N73" s="103">
        <v>12</v>
      </c>
      <c r="O73" s="138">
        <v>0</v>
      </c>
      <c r="P73" s="103">
        <v>9</v>
      </c>
      <c r="Q73" s="103">
        <v>9</v>
      </c>
      <c r="R73" s="103">
        <v>1</v>
      </c>
      <c r="S73" s="138">
        <v>0</v>
      </c>
      <c r="T73" s="138">
        <v>0</v>
      </c>
      <c r="U73" s="138">
        <v>0</v>
      </c>
      <c r="V73" s="138">
        <v>0</v>
      </c>
      <c r="W73" s="138">
        <v>0</v>
      </c>
      <c r="X73" s="138">
        <v>0</v>
      </c>
    </row>
    <row r="74" spans="2:24" ht="15" customHeight="1" thickTop="1" thickBot="1">
      <c r="B74" s="123" t="s">
        <v>123</v>
      </c>
      <c r="C74" s="103">
        <v>136</v>
      </c>
      <c r="D74" s="103">
        <v>122</v>
      </c>
      <c r="E74" s="103">
        <v>172</v>
      </c>
      <c r="F74" s="103">
        <v>76</v>
      </c>
      <c r="G74" s="103">
        <v>72</v>
      </c>
      <c r="H74" s="103">
        <v>50</v>
      </c>
      <c r="I74" s="138">
        <v>0</v>
      </c>
      <c r="J74" s="138">
        <v>0</v>
      </c>
      <c r="K74" s="138">
        <v>0</v>
      </c>
      <c r="L74" s="138">
        <v>0</v>
      </c>
      <c r="M74" s="138">
        <v>0</v>
      </c>
      <c r="N74" s="138">
        <v>0</v>
      </c>
      <c r="O74" s="138">
        <v>0</v>
      </c>
      <c r="P74" s="138">
        <v>0</v>
      </c>
      <c r="Q74" s="138">
        <v>0</v>
      </c>
      <c r="R74" s="138">
        <v>0</v>
      </c>
      <c r="S74" s="138">
        <v>0</v>
      </c>
      <c r="T74" s="138">
        <v>0</v>
      </c>
      <c r="U74" s="138">
        <v>0</v>
      </c>
      <c r="V74" s="138">
        <v>0</v>
      </c>
      <c r="W74" s="138">
        <v>0</v>
      </c>
      <c r="X74" s="138">
        <v>0</v>
      </c>
    </row>
    <row r="75" spans="2:24" ht="15" customHeight="1" thickTop="1" thickBot="1">
      <c r="B75" s="123" t="s">
        <v>125</v>
      </c>
      <c r="C75" s="103">
        <v>16</v>
      </c>
      <c r="D75" s="138">
        <v>0</v>
      </c>
      <c r="E75" s="138">
        <v>0</v>
      </c>
      <c r="F75" s="138">
        <v>0</v>
      </c>
      <c r="G75" s="138">
        <v>0</v>
      </c>
      <c r="H75" s="138">
        <v>0</v>
      </c>
      <c r="I75" s="138">
        <v>0</v>
      </c>
      <c r="J75" s="138">
        <v>0</v>
      </c>
      <c r="K75" s="138">
        <v>0</v>
      </c>
      <c r="L75" s="138">
        <v>0</v>
      </c>
      <c r="M75" s="138">
        <v>0</v>
      </c>
      <c r="N75" s="138">
        <v>0</v>
      </c>
      <c r="O75" s="138">
        <v>0</v>
      </c>
      <c r="P75" s="138">
        <v>0</v>
      </c>
      <c r="Q75" s="138">
        <v>0</v>
      </c>
      <c r="R75" s="138">
        <v>0</v>
      </c>
      <c r="S75" s="138">
        <v>0</v>
      </c>
      <c r="T75" s="138">
        <v>0</v>
      </c>
      <c r="U75" s="138">
        <v>0</v>
      </c>
      <c r="V75" s="138">
        <v>0</v>
      </c>
      <c r="W75" s="138">
        <v>0</v>
      </c>
      <c r="X75" s="138">
        <v>0</v>
      </c>
    </row>
    <row r="76" spans="2:24" s="60" customFormat="1" ht="15" customHeight="1" thickTop="1" thickBot="1">
      <c r="B76" s="121" t="s">
        <v>188</v>
      </c>
      <c r="C76" s="67">
        <f t="shared" ref="C76:X76" si="6">SUM(C69:C75)</f>
        <v>1081</v>
      </c>
      <c r="D76" s="67">
        <f t="shared" si="6"/>
        <v>749</v>
      </c>
      <c r="E76" s="67">
        <f t="shared" si="6"/>
        <v>786</v>
      </c>
      <c r="F76" s="67">
        <f t="shared" si="6"/>
        <v>559</v>
      </c>
      <c r="G76" s="67">
        <f t="shared" si="6"/>
        <v>689</v>
      </c>
      <c r="H76" s="67">
        <f t="shared" si="6"/>
        <v>654</v>
      </c>
      <c r="I76" s="67">
        <f t="shared" si="6"/>
        <v>678</v>
      </c>
      <c r="J76" s="67">
        <f t="shared" si="6"/>
        <v>718</v>
      </c>
      <c r="K76" s="67">
        <f t="shared" si="6"/>
        <v>682</v>
      </c>
      <c r="L76" s="67">
        <f t="shared" si="6"/>
        <v>541</v>
      </c>
      <c r="M76" s="67">
        <f t="shared" si="6"/>
        <v>285</v>
      </c>
      <c r="N76" s="67">
        <f t="shared" si="6"/>
        <v>174</v>
      </c>
      <c r="O76" s="67">
        <f t="shared" si="6"/>
        <v>1</v>
      </c>
      <c r="P76" s="67">
        <f t="shared" si="6"/>
        <v>155</v>
      </c>
      <c r="Q76" s="67">
        <f t="shared" si="6"/>
        <v>142</v>
      </c>
      <c r="R76" s="67">
        <f t="shared" si="6"/>
        <v>155</v>
      </c>
      <c r="S76" s="67">
        <f t="shared" si="6"/>
        <v>140</v>
      </c>
      <c r="T76" s="67">
        <f t="shared" si="6"/>
        <v>34</v>
      </c>
      <c r="U76" s="67">
        <f t="shared" si="6"/>
        <v>38</v>
      </c>
      <c r="V76" s="67">
        <f t="shared" si="6"/>
        <v>40</v>
      </c>
      <c r="W76" s="67">
        <f t="shared" si="6"/>
        <v>30</v>
      </c>
      <c r="X76" s="67">
        <f t="shared" si="6"/>
        <v>4</v>
      </c>
    </row>
    <row r="77" spans="2:24" ht="15" customHeight="1" thickTop="1">
      <c r="B77" s="122" t="s">
        <v>326</v>
      </c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</row>
    <row r="78" spans="2:24" ht="15" customHeight="1" thickBot="1"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70"/>
      <c r="O78" s="70"/>
      <c r="P78" s="70"/>
      <c r="Q78" s="70"/>
      <c r="R78" s="70"/>
      <c r="S78" s="70"/>
      <c r="T78" s="70"/>
      <c r="U78" s="70"/>
    </row>
    <row r="79" spans="2:24" ht="15" customHeight="1" thickTop="1" thickBot="1">
      <c r="B79" s="119" t="s">
        <v>19</v>
      </c>
      <c r="C79" s="76" t="s">
        <v>0</v>
      </c>
      <c r="D79" s="76" t="s">
        <v>1</v>
      </c>
      <c r="E79" s="76" t="s">
        <v>2</v>
      </c>
      <c r="F79" s="76" t="s">
        <v>3</v>
      </c>
      <c r="G79" s="76" t="s">
        <v>4</v>
      </c>
      <c r="H79" s="76" t="s">
        <v>5</v>
      </c>
      <c r="I79" s="76" t="s">
        <v>6</v>
      </c>
      <c r="J79" s="76" t="s">
        <v>7</v>
      </c>
      <c r="K79" s="76" t="s">
        <v>8</v>
      </c>
      <c r="L79" s="76" t="s">
        <v>185</v>
      </c>
      <c r="M79" s="76" t="s">
        <v>10</v>
      </c>
      <c r="N79" s="76" t="s">
        <v>11</v>
      </c>
      <c r="O79" s="76" t="s">
        <v>196</v>
      </c>
      <c r="P79" s="76" t="s">
        <v>197</v>
      </c>
      <c r="Q79" s="76" t="s">
        <v>198</v>
      </c>
      <c r="R79" s="76" t="s">
        <v>238</v>
      </c>
      <c r="S79" s="76" t="s">
        <v>237</v>
      </c>
      <c r="T79" s="76" t="s">
        <v>288</v>
      </c>
      <c r="U79" s="110" t="s">
        <v>307</v>
      </c>
      <c r="V79" s="110" t="s">
        <v>308</v>
      </c>
      <c r="W79" s="110" t="s">
        <v>309</v>
      </c>
      <c r="X79" s="110" t="s">
        <v>310</v>
      </c>
    </row>
    <row r="80" spans="2:24" ht="15" customHeight="1" thickTop="1" thickBot="1">
      <c r="B80" s="123" t="s">
        <v>138</v>
      </c>
      <c r="C80" s="103">
        <v>314</v>
      </c>
      <c r="D80" s="103">
        <v>301</v>
      </c>
      <c r="E80" s="103">
        <v>237</v>
      </c>
      <c r="F80" s="103">
        <v>227</v>
      </c>
      <c r="G80" s="103">
        <v>163</v>
      </c>
      <c r="H80" s="103">
        <v>155</v>
      </c>
      <c r="I80" s="103">
        <v>194</v>
      </c>
      <c r="J80" s="103">
        <v>159</v>
      </c>
      <c r="K80" s="103">
        <v>198</v>
      </c>
      <c r="L80" s="103">
        <v>211</v>
      </c>
      <c r="M80" s="103">
        <v>183</v>
      </c>
      <c r="N80" s="103">
        <v>166</v>
      </c>
      <c r="O80" s="103">
        <v>212</v>
      </c>
      <c r="P80" s="103">
        <v>241</v>
      </c>
      <c r="Q80" s="103">
        <v>288</v>
      </c>
      <c r="R80" s="103">
        <v>285</v>
      </c>
      <c r="S80" s="103">
        <v>292</v>
      </c>
      <c r="T80" s="103">
        <v>351</v>
      </c>
      <c r="U80" s="103">
        <v>383</v>
      </c>
      <c r="V80" s="103">
        <v>405</v>
      </c>
      <c r="W80" s="103">
        <v>420</v>
      </c>
      <c r="X80" s="103">
        <v>45</v>
      </c>
    </row>
    <row r="81" spans="2:24" ht="15" customHeight="1" thickTop="1" thickBot="1">
      <c r="B81" s="123" t="s">
        <v>130</v>
      </c>
      <c r="C81" s="103">
        <v>62</v>
      </c>
      <c r="D81" s="103">
        <v>54</v>
      </c>
      <c r="E81" s="103">
        <v>32</v>
      </c>
      <c r="F81" s="103">
        <v>20</v>
      </c>
      <c r="G81" s="103">
        <v>14</v>
      </c>
      <c r="H81" s="103">
        <v>14</v>
      </c>
      <c r="I81" s="103">
        <v>13</v>
      </c>
      <c r="J81" s="103">
        <v>6</v>
      </c>
      <c r="K81" s="103">
        <v>2</v>
      </c>
      <c r="L81" s="138">
        <v>0</v>
      </c>
      <c r="M81" s="138">
        <v>0</v>
      </c>
      <c r="N81" s="138">
        <v>0</v>
      </c>
      <c r="O81" s="138">
        <v>0</v>
      </c>
      <c r="P81" s="138">
        <v>0</v>
      </c>
      <c r="Q81" s="138">
        <v>0</v>
      </c>
      <c r="R81" s="138">
        <v>0</v>
      </c>
      <c r="S81" s="138">
        <v>0</v>
      </c>
      <c r="T81" s="138">
        <v>0</v>
      </c>
      <c r="U81" s="138">
        <v>0</v>
      </c>
      <c r="V81" s="138">
        <v>0</v>
      </c>
      <c r="W81" s="138">
        <v>0</v>
      </c>
      <c r="X81" s="138">
        <v>0</v>
      </c>
    </row>
    <row r="82" spans="2:24" ht="15" customHeight="1" thickTop="1" thickBot="1">
      <c r="B82" s="123" t="s">
        <v>131</v>
      </c>
      <c r="C82" s="103">
        <v>7</v>
      </c>
      <c r="D82" s="103">
        <v>7</v>
      </c>
      <c r="E82" s="103">
        <v>5</v>
      </c>
      <c r="F82" s="103">
        <v>1</v>
      </c>
      <c r="G82" s="138">
        <v>0</v>
      </c>
      <c r="H82" s="138">
        <v>0</v>
      </c>
      <c r="I82" s="138">
        <v>0</v>
      </c>
      <c r="J82" s="138">
        <v>0</v>
      </c>
      <c r="K82" s="138">
        <v>0</v>
      </c>
      <c r="L82" s="138">
        <v>0</v>
      </c>
      <c r="M82" s="138">
        <v>0</v>
      </c>
      <c r="N82" s="138">
        <v>0</v>
      </c>
      <c r="O82" s="138">
        <v>0</v>
      </c>
      <c r="P82" s="138">
        <v>0</v>
      </c>
      <c r="Q82" s="138">
        <v>0</v>
      </c>
      <c r="R82" s="138">
        <v>0</v>
      </c>
      <c r="S82" s="138">
        <v>0</v>
      </c>
      <c r="T82" s="138">
        <v>0</v>
      </c>
      <c r="U82" s="138">
        <v>0</v>
      </c>
      <c r="V82" s="138">
        <v>0</v>
      </c>
      <c r="W82" s="138">
        <v>0</v>
      </c>
      <c r="X82" s="138">
        <v>0</v>
      </c>
    </row>
    <row r="83" spans="2:24" ht="15" customHeight="1" thickTop="1" thickBot="1">
      <c r="B83" s="123" t="s">
        <v>132</v>
      </c>
      <c r="C83" s="103">
        <v>74</v>
      </c>
      <c r="D83" s="103">
        <v>57</v>
      </c>
      <c r="E83" s="103">
        <v>60</v>
      </c>
      <c r="F83" s="103">
        <v>45</v>
      </c>
      <c r="G83" s="103">
        <v>34</v>
      </c>
      <c r="H83" s="103">
        <v>21</v>
      </c>
      <c r="I83" s="103">
        <v>11</v>
      </c>
      <c r="J83" s="103">
        <v>4</v>
      </c>
      <c r="K83" s="103"/>
      <c r="L83" s="138">
        <v>0</v>
      </c>
      <c r="M83" s="138">
        <v>0</v>
      </c>
      <c r="N83" s="138">
        <v>0</v>
      </c>
      <c r="O83" s="138">
        <v>0</v>
      </c>
      <c r="P83" s="138">
        <v>0</v>
      </c>
      <c r="Q83" s="138">
        <v>0</v>
      </c>
      <c r="R83" s="138">
        <v>0</v>
      </c>
      <c r="S83" s="138">
        <v>0</v>
      </c>
      <c r="T83" s="138">
        <v>0</v>
      </c>
      <c r="U83" s="138">
        <v>0</v>
      </c>
      <c r="V83" s="138">
        <v>0</v>
      </c>
      <c r="W83" s="138">
        <v>0</v>
      </c>
      <c r="X83" s="138">
        <v>0</v>
      </c>
    </row>
    <row r="84" spans="2:24" ht="15" customHeight="1" thickTop="1" thickBot="1">
      <c r="B84" s="123" t="s">
        <v>133</v>
      </c>
      <c r="C84" s="103">
        <v>170</v>
      </c>
      <c r="D84" s="103">
        <v>139</v>
      </c>
      <c r="E84" s="103">
        <v>101</v>
      </c>
      <c r="F84" s="103">
        <v>63</v>
      </c>
      <c r="G84" s="103">
        <v>45</v>
      </c>
      <c r="H84" s="103">
        <v>21</v>
      </c>
      <c r="I84" s="103">
        <v>17</v>
      </c>
      <c r="J84" s="103">
        <v>9</v>
      </c>
      <c r="K84" s="103">
        <v>6</v>
      </c>
      <c r="L84" s="103">
        <v>6</v>
      </c>
      <c r="M84" s="103">
        <v>1</v>
      </c>
      <c r="N84" s="103">
        <v>1</v>
      </c>
      <c r="O84" s="138">
        <v>0</v>
      </c>
      <c r="P84" s="138">
        <v>0</v>
      </c>
      <c r="Q84" s="138">
        <v>0</v>
      </c>
      <c r="R84" s="138">
        <v>0</v>
      </c>
      <c r="S84" s="138">
        <v>0</v>
      </c>
      <c r="T84" s="138">
        <v>0</v>
      </c>
      <c r="U84" s="138">
        <v>0</v>
      </c>
      <c r="V84" s="138">
        <v>0</v>
      </c>
      <c r="W84" s="138">
        <v>0</v>
      </c>
      <c r="X84" s="138">
        <v>0</v>
      </c>
    </row>
    <row r="85" spans="2:24" ht="15" customHeight="1" thickTop="1" thickBot="1">
      <c r="B85" s="123" t="s">
        <v>134</v>
      </c>
      <c r="C85" s="103">
        <v>146</v>
      </c>
      <c r="D85" s="103">
        <v>123</v>
      </c>
      <c r="E85" s="103">
        <v>122</v>
      </c>
      <c r="F85" s="103">
        <v>106</v>
      </c>
      <c r="G85" s="103">
        <v>71</v>
      </c>
      <c r="H85" s="103">
        <v>45</v>
      </c>
      <c r="I85" s="103">
        <v>41</v>
      </c>
      <c r="J85" s="103">
        <v>36</v>
      </c>
      <c r="K85" s="103">
        <v>22</v>
      </c>
      <c r="L85" s="103">
        <v>28</v>
      </c>
      <c r="M85" s="103">
        <v>16</v>
      </c>
      <c r="N85" s="103">
        <v>11</v>
      </c>
      <c r="O85" s="103">
        <v>6</v>
      </c>
      <c r="P85" s="103">
        <v>6</v>
      </c>
      <c r="Q85" s="103">
        <v>5</v>
      </c>
      <c r="R85" s="103">
        <v>5</v>
      </c>
      <c r="S85" s="103">
        <v>5</v>
      </c>
      <c r="T85" s="103">
        <v>5</v>
      </c>
      <c r="U85" s="138">
        <v>0</v>
      </c>
      <c r="V85" s="138">
        <v>0</v>
      </c>
      <c r="W85" s="138">
        <v>0</v>
      </c>
      <c r="X85" s="138">
        <v>0</v>
      </c>
    </row>
    <row r="86" spans="2:24" ht="15" customHeight="1" thickTop="1" thickBot="1">
      <c r="B86" s="123" t="s">
        <v>135</v>
      </c>
      <c r="C86" s="103">
        <v>56</v>
      </c>
      <c r="D86" s="103">
        <v>40</v>
      </c>
      <c r="E86" s="103">
        <v>27</v>
      </c>
      <c r="F86" s="103">
        <v>21</v>
      </c>
      <c r="G86" s="103">
        <v>13</v>
      </c>
      <c r="H86" s="103">
        <v>10</v>
      </c>
      <c r="I86" s="103">
        <v>7</v>
      </c>
      <c r="J86" s="103">
        <v>3</v>
      </c>
      <c r="K86" s="138">
        <v>0</v>
      </c>
      <c r="L86" s="138">
        <v>0</v>
      </c>
      <c r="M86" s="138">
        <v>0</v>
      </c>
      <c r="N86" s="138">
        <v>0</v>
      </c>
      <c r="O86" s="138">
        <v>0</v>
      </c>
      <c r="P86" s="138">
        <v>0</v>
      </c>
      <c r="Q86" s="138">
        <v>0</v>
      </c>
      <c r="R86" s="138">
        <v>0</v>
      </c>
      <c r="S86" s="138">
        <v>0</v>
      </c>
      <c r="T86" s="138">
        <v>0</v>
      </c>
      <c r="U86" s="138">
        <v>0</v>
      </c>
      <c r="V86" s="138">
        <v>0</v>
      </c>
      <c r="W86" s="138">
        <v>0</v>
      </c>
      <c r="X86" s="138">
        <v>0</v>
      </c>
    </row>
    <row r="87" spans="2:24" ht="15" customHeight="1" thickTop="1" thickBot="1">
      <c r="B87" s="123" t="s">
        <v>136</v>
      </c>
      <c r="C87" s="103">
        <v>166</v>
      </c>
      <c r="D87" s="103">
        <v>128</v>
      </c>
      <c r="E87" s="103">
        <v>99</v>
      </c>
      <c r="F87" s="103">
        <v>68</v>
      </c>
      <c r="G87" s="103">
        <v>40</v>
      </c>
      <c r="H87" s="103">
        <v>27</v>
      </c>
      <c r="I87" s="103">
        <v>22</v>
      </c>
      <c r="J87" s="103">
        <v>15</v>
      </c>
      <c r="K87" s="103">
        <v>14</v>
      </c>
      <c r="L87" s="103">
        <v>13</v>
      </c>
      <c r="M87" s="138">
        <v>0</v>
      </c>
      <c r="N87" s="138">
        <v>0</v>
      </c>
      <c r="O87" s="138">
        <v>0</v>
      </c>
      <c r="P87" s="138">
        <v>0</v>
      </c>
      <c r="Q87" s="138">
        <v>0</v>
      </c>
      <c r="R87" s="138">
        <v>0</v>
      </c>
      <c r="S87" s="138">
        <v>0</v>
      </c>
      <c r="T87" s="138">
        <v>0</v>
      </c>
      <c r="U87" s="138">
        <v>0</v>
      </c>
      <c r="V87" s="138">
        <v>0</v>
      </c>
      <c r="W87" s="138">
        <v>0</v>
      </c>
      <c r="X87" s="138">
        <v>0</v>
      </c>
    </row>
    <row r="88" spans="2:24" ht="15" customHeight="1" thickTop="1" thickBot="1">
      <c r="B88" s="123" t="s">
        <v>137</v>
      </c>
      <c r="C88" s="103">
        <v>36</v>
      </c>
      <c r="D88" s="103">
        <v>35</v>
      </c>
      <c r="E88" s="103">
        <v>35</v>
      </c>
      <c r="F88" s="103">
        <v>35</v>
      </c>
      <c r="G88" s="103">
        <v>20</v>
      </c>
      <c r="H88" s="138">
        <v>0</v>
      </c>
      <c r="I88" s="138">
        <v>0</v>
      </c>
      <c r="J88" s="138">
        <v>0</v>
      </c>
      <c r="K88" s="138">
        <v>0</v>
      </c>
      <c r="L88" s="138">
        <v>0</v>
      </c>
      <c r="M88" s="138">
        <v>0</v>
      </c>
      <c r="N88" s="138">
        <v>0</v>
      </c>
      <c r="O88" s="138">
        <v>0</v>
      </c>
      <c r="P88" s="138">
        <v>0</v>
      </c>
      <c r="Q88" s="138">
        <v>0</v>
      </c>
      <c r="R88" s="138">
        <v>0</v>
      </c>
      <c r="S88" s="138">
        <v>0</v>
      </c>
      <c r="T88" s="138">
        <v>0</v>
      </c>
      <c r="U88" s="138">
        <v>0</v>
      </c>
      <c r="V88" s="138">
        <v>0</v>
      </c>
      <c r="W88" s="138">
        <v>0</v>
      </c>
      <c r="X88" s="138">
        <v>0</v>
      </c>
    </row>
    <row r="89" spans="2:24" s="60" customFormat="1" ht="15" customHeight="1" thickTop="1" thickBot="1">
      <c r="B89" s="121" t="s">
        <v>188</v>
      </c>
      <c r="C89" s="67">
        <f t="shared" ref="C89:X89" si="7">SUM(C80:C88)</f>
        <v>1031</v>
      </c>
      <c r="D89" s="67">
        <f t="shared" si="7"/>
        <v>884</v>
      </c>
      <c r="E89" s="67">
        <f t="shared" si="7"/>
        <v>718</v>
      </c>
      <c r="F89" s="67">
        <f t="shared" si="7"/>
        <v>586</v>
      </c>
      <c r="G89" s="67">
        <f t="shared" si="7"/>
        <v>400</v>
      </c>
      <c r="H89" s="67">
        <f t="shared" si="7"/>
        <v>293</v>
      </c>
      <c r="I89" s="67">
        <f t="shared" si="7"/>
        <v>305</v>
      </c>
      <c r="J89" s="67">
        <f t="shared" si="7"/>
        <v>232</v>
      </c>
      <c r="K89" s="67">
        <f t="shared" si="7"/>
        <v>242</v>
      </c>
      <c r="L89" s="67">
        <f t="shared" si="7"/>
        <v>258</v>
      </c>
      <c r="M89" s="67">
        <f t="shared" si="7"/>
        <v>200</v>
      </c>
      <c r="N89" s="67">
        <f t="shared" si="7"/>
        <v>178</v>
      </c>
      <c r="O89" s="67">
        <f t="shared" si="7"/>
        <v>218</v>
      </c>
      <c r="P89" s="67">
        <f t="shared" si="7"/>
        <v>247</v>
      </c>
      <c r="Q89" s="67">
        <f t="shared" si="7"/>
        <v>293</v>
      </c>
      <c r="R89" s="67">
        <f t="shared" si="7"/>
        <v>290</v>
      </c>
      <c r="S89" s="67">
        <f t="shared" si="7"/>
        <v>297</v>
      </c>
      <c r="T89" s="67">
        <f t="shared" si="7"/>
        <v>356</v>
      </c>
      <c r="U89" s="67">
        <f t="shared" si="7"/>
        <v>383</v>
      </c>
      <c r="V89" s="67">
        <f t="shared" si="7"/>
        <v>405</v>
      </c>
      <c r="W89" s="67">
        <f t="shared" si="7"/>
        <v>420</v>
      </c>
      <c r="X89" s="67">
        <f t="shared" si="7"/>
        <v>45</v>
      </c>
    </row>
    <row r="90" spans="2:24" ht="15" customHeight="1" thickTop="1">
      <c r="B90" s="122" t="s">
        <v>326</v>
      </c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</row>
    <row r="91" spans="2:24" ht="15" customHeight="1" thickBot="1"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70"/>
      <c r="O91" s="70"/>
      <c r="P91" s="70"/>
      <c r="Q91" s="70"/>
      <c r="R91" s="70"/>
      <c r="S91" s="70"/>
      <c r="T91" s="70"/>
      <c r="U91" s="70"/>
    </row>
    <row r="92" spans="2:24" ht="15" customHeight="1" thickTop="1" thickBot="1">
      <c r="B92" s="119" t="s">
        <v>20</v>
      </c>
      <c r="C92" s="76" t="s">
        <v>0</v>
      </c>
      <c r="D92" s="76" t="s">
        <v>1</v>
      </c>
      <c r="E92" s="76" t="s">
        <v>2</v>
      </c>
      <c r="F92" s="76" t="s">
        <v>3</v>
      </c>
      <c r="G92" s="76" t="s">
        <v>4</v>
      </c>
      <c r="H92" s="76" t="s">
        <v>5</v>
      </c>
      <c r="I92" s="76" t="s">
        <v>6</v>
      </c>
      <c r="J92" s="76" t="s">
        <v>7</v>
      </c>
      <c r="K92" s="76" t="s">
        <v>8</v>
      </c>
      <c r="L92" s="76" t="s">
        <v>185</v>
      </c>
      <c r="M92" s="76" t="s">
        <v>10</v>
      </c>
      <c r="N92" s="76" t="s">
        <v>11</v>
      </c>
      <c r="O92" s="76" t="s">
        <v>196</v>
      </c>
      <c r="P92" s="76" t="s">
        <v>197</v>
      </c>
      <c r="Q92" s="76" t="s">
        <v>198</v>
      </c>
      <c r="R92" s="76" t="s">
        <v>238</v>
      </c>
      <c r="S92" s="76" t="s">
        <v>237</v>
      </c>
      <c r="T92" s="76" t="s">
        <v>288</v>
      </c>
      <c r="U92" s="110" t="s">
        <v>307</v>
      </c>
      <c r="V92" s="110" t="s">
        <v>308</v>
      </c>
      <c r="W92" s="110" t="s">
        <v>309</v>
      </c>
      <c r="X92" s="110" t="s">
        <v>310</v>
      </c>
    </row>
    <row r="93" spans="2:24" ht="15" customHeight="1" thickTop="1" thickBot="1">
      <c r="B93" s="123" t="s">
        <v>141</v>
      </c>
      <c r="C93" s="103">
        <v>2068</v>
      </c>
      <c r="D93" s="103">
        <v>1777</v>
      </c>
      <c r="E93" s="103">
        <v>1794</v>
      </c>
      <c r="F93" s="103">
        <v>1647</v>
      </c>
      <c r="G93" s="103">
        <v>1720</v>
      </c>
      <c r="H93" s="103">
        <v>1656</v>
      </c>
      <c r="I93" s="103">
        <v>1641</v>
      </c>
      <c r="J93" s="103">
        <v>1548</v>
      </c>
      <c r="K93" s="103">
        <v>1403</v>
      </c>
      <c r="L93" s="103">
        <v>1188</v>
      </c>
      <c r="M93" s="103">
        <v>804</v>
      </c>
      <c r="N93" s="103">
        <v>641</v>
      </c>
      <c r="O93" s="103">
        <v>715</v>
      </c>
      <c r="P93" s="103">
        <v>791</v>
      </c>
      <c r="Q93" s="103">
        <v>975</v>
      </c>
      <c r="R93" s="103">
        <v>1044</v>
      </c>
      <c r="S93" s="103">
        <v>1032</v>
      </c>
      <c r="T93" s="103">
        <v>1255</v>
      </c>
      <c r="U93" s="103">
        <v>1209</v>
      </c>
      <c r="V93" s="103">
        <v>1147</v>
      </c>
      <c r="W93" s="103">
        <v>1145</v>
      </c>
      <c r="X93" s="103">
        <v>302</v>
      </c>
    </row>
    <row r="94" spans="2:24" ht="15" customHeight="1" thickTop="1" thickBot="1">
      <c r="B94" s="123" t="s">
        <v>143</v>
      </c>
      <c r="C94" s="103">
        <v>291</v>
      </c>
      <c r="D94" s="103">
        <v>257</v>
      </c>
      <c r="E94" s="103">
        <v>234</v>
      </c>
      <c r="F94" s="103">
        <v>233</v>
      </c>
      <c r="G94" s="103">
        <v>244</v>
      </c>
      <c r="H94" s="103">
        <v>234</v>
      </c>
      <c r="I94" s="103">
        <v>229</v>
      </c>
      <c r="J94" s="103">
        <v>207</v>
      </c>
      <c r="K94" s="103">
        <v>185</v>
      </c>
      <c r="L94" s="103">
        <v>125</v>
      </c>
      <c r="M94" s="103">
        <v>51</v>
      </c>
      <c r="N94" s="103">
        <v>29</v>
      </c>
      <c r="O94" s="103">
        <v>7</v>
      </c>
      <c r="P94" s="103">
        <v>7</v>
      </c>
      <c r="Q94" s="138">
        <v>0</v>
      </c>
      <c r="R94" s="103">
        <v>1</v>
      </c>
      <c r="S94" s="138">
        <v>0</v>
      </c>
      <c r="T94" s="138">
        <v>0</v>
      </c>
      <c r="U94" s="138">
        <v>0</v>
      </c>
      <c r="V94" s="138">
        <v>0</v>
      </c>
      <c r="W94" s="138">
        <v>0</v>
      </c>
      <c r="X94" s="138">
        <v>0</v>
      </c>
    </row>
    <row r="95" spans="2:24" ht="15" customHeight="1" thickTop="1" thickBot="1">
      <c r="B95" s="123" t="s">
        <v>146</v>
      </c>
      <c r="C95" s="103">
        <v>168</v>
      </c>
      <c r="D95" s="103">
        <v>126</v>
      </c>
      <c r="E95" s="103">
        <v>105</v>
      </c>
      <c r="F95" s="103">
        <v>101</v>
      </c>
      <c r="G95" s="103">
        <v>186</v>
      </c>
      <c r="H95" s="103">
        <v>180</v>
      </c>
      <c r="I95" s="103">
        <v>199</v>
      </c>
      <c r="J95" s="103">
        <v>187</v>
      </c>
      <c r="K95" s="103">
        <v>170</v>
      </c>
      <c r="L95" s="103">
        <v>164</v>
      </c>
      <c r="M95" s="103">
        <v>14</v>
      </c>
      <c r="N95" s="103">
        <v>12</v>
      </c>
      <c r="O95" s="103">
        <v>12</v>
      </c>
      <c r="P95" s="103">
        <v>12</v>
      </c>
      <c r="Q95" s="103">
        <v>12</v>
      </c>
      <c r="R95" s="103">
        <v>12</v>
      </c>
      <c r="S95" s="138">
        <v>0</v>
      </c>
      <c r="T95" s="138">
        <v>0</v>
      </c>
      <c r="U95" s="138">
        <v>0</v>
      </c>
      <c r="V95" s="138">
        <v>0</v>
      </c>
      <c r="W95" s="138">
        <v>0</v>
      </c>
      <c r="X95" s="138">
        <v>0</v>
      </c>
    </row>
    <row r="96" spans="2:24" ht="15" customHeight="1" thickTop="1" thickBot="1">
      <c r="B96" s="123" t="s">
        <v>13</v>
      </c>
      <c r="C96" s="103">
        <v>132</v>
      </c>
      <c r="D96" s="103">
        <v>140</v>
      </c>
      <c r="E96" s="103">
        <v>118</v>
      </c>
      <c r="F96" s="103">
        <v>112</v>
      </c>
      <c r="G96" s="103">
        <v>109</v>
      </c>
      <c r="H96" s="103">
        <v>103</v>
      </c>
      <c r="I96" s="103">
        <v>78</v>
      </c>
      <c r="J96" s="103">
        <v>70</v>
      </c>
      <c r="K96" s="103">
        <v>45</v>
      </c>
      <c r="L96" s="103">
        <v>36</v>
      </c>
      <c r="M96" s="103">
        <v>11</v>
      </c>
      <c r="N96" s="138">
        <v>0</v>
      </c>
      <c r="O96" s="138">
        <v>0</v>
      </c>
      <c r="P96" s="138">
        <v>0</v>
      </c>
      <c r="Q96" s="138">
        <v>0</v>
      </c>
      <c r="R96" s="138">
        <v>0</v>
      </c>
      <c r="S96" s="138">
        <v>0</v>
      </c>
      <c r="T96" s="138">
        <v>0</v>
      </c>
      <c r="U96" s="138">
        <v>0</v>
      </c>
      <c r="V96" s="138">
        <v>0</v>
      </c>
      <c r="W96" s="138">
        <v>0</v>
      </c>
      <c r="X96" s="138">
        <v>0</v>
      </c>
    </row>
    <row r="97" spans="2:24" ht="15" customHeight="1" thickTop="1" thickBot="1">
      <c r="B97" s="123" t="s">
        <v>149</v>
      </c>
      <c r="C97" s="103">
        <v>114</v>
      </c>
      <c r="D97" s="103">
        <v>114</v>
      </c>
      <c r="E97" s="103">
        <v>103</v>
      </c>
      <c r="F97" s="103">
        <v>91</v>
      </c>
      <c r="G97" s="103">
        <v>84</v>
      </c>
      <c r="H97" s="103">
        <v>80</v>
      </c>
      <c r="I97" s="103">
        <v>79</v>
      </c>
      <c r="J97" s="103">
        <v>69</v>
      </c>
      <c r="K97" s="103">
        <v>61</v>
      </c>
      <c r="L97" s="103">
        <v>60</v>
      </c>
      <c r="M97" s="103">
        <v>14</v>
      </c>
      <c r="N97" s="138">
        <v>0</v>
      </c>
      <c r="O97" s="138">
        <v>0</v>
      </c>
      <c r="P97" s="138">
        <v>0</v>
      </c>
      <c r="Q97" s="138">
        <v>0</v>
      </c>
      <c r="R97" s="138">
        <v>0</v>
      </c>
      <c r="S97" s="138">
        <v>0</v>
      </c>
      <c r="T97" s="138">
        <v>0</v>
      </c>
      <c r="U97" s="138">
        <v>0</v>
      </c>
      <c r="V97" s="138">
        <v>0</v>
      </c>
      <c r="W97" s="138">
        <v>0</v>
      </c>
      <c r="X97" s="138">
        <v>0</v>
      </c>
    </row>
    <row r="98" spans="2:24" ht="15" customHeight="1" thickTop="1" thickBot="1">
      <c r="B98" s="123" t="s">
        <v>139</v>
      </c>
      <c r="C98" s="103">
        <v>104</v>
      </c>
      <c r="D98" s="103">
        <v>63</v>
      </c>
      <c r="E98" s="103">
        <v>57</v>
      </c>
      <c r="F98" s="103">
        <v>46</v>
      </c>
      <c r="G98" s="138">
        <v>0</v>
      </c>
      <c r="H98" s="138">
        <v>0</v>
      </c>
      <c r="I98" s="138">
        <v>0</v>
      </c>
      <c r="J98" s="138">
        <v>0</v>
      </c>
      <c r="K98" s="138">
        <v>0</v>
      </c>
      <c r="L98" s="138">
        <v>0</v>
      </c>
      <c r="M98" s="138">
        <v>0</v>
      </c>
      <c r="N98" s="138">
        <v>0</v>
      </c>
      <c r="O98" s="138">
        <v>0</v>
      </c>
      <c r="P98" s="138">
        <v>0</v>
      </c>
      <c r="Q98" s="138">
        <v>0</v>
      </c>
      <c r="R98" s="138">
        <v>0</v>
      </c>
      <c r="S98" s="138">
        <v>0</v>
      </c>
      <c r="T98" s="138">
        <v>0</v>
      </c>
      <c r="U98" s="138">
        <v>0</v>
      </c>
      <c r="V98" s="138">
        <v>0</v>
      </c>
      <c r="W98" s="138">
        <v>0</v>
      </c>
      <c r="X98" s="138">
        <v>0</v>
      </c>
    </row>
    <row r="99" spans="2:24" ht="15" customHeight="1" thickTop="1" thickBot="1">
      <c r="B99" s="123" t="s">
        <v>142</v>
      </c>
      <c r="C99" s="103">
        <v>78</v>
      </c>
      <c r="D99" s="103">
        <v>44</v>
      </c>
      <c r="E99" s="103">
        <v>27</v>
      </c>
      <c r="F99" s="103">
        <v>29</v>
      </c>
      <c r="G99" s="138">
        <v>0</v>
      </c>
      <c r="H99" s="138">
        <v>0</v>
      </c>
      <c r="I99" s="138">
        <v>0</v>
      </c>
      <c r="J99" s="138">
        <v>0</v>
      </c>
      <c r="K99" s="138">
        <v>0</v>
      </c>
      <c r="L99" s="138">
        <v>0</v>
      </c>
      <c r="M99" s="138">
        <v>0</v>
      </c>
      <c r="N99" s="138">
        <v>0</v>
      </c>
      <c r="O99" s="138">
        <v>0</v>
      </c>
      <c r="P99" s="138">
        <v>0</v>
      </c>
      <c r="Q99" s="138">
        <v>0</v>
      </c>
      <c r="R99" s="138">
        <v>0</v>
      </c>
      <c r="S99" s="138">
        <v>0</v>
      </c>
      <c r="T99" s="138">
        <v>0</v>
      </c>
      <c r="U99" s="138">
        <v>0</v>
      </c>
      <c r="V99" s="138">
        <v>0</v>
      </c>
      <c r="W99" s="138">
        <v>0</v>
      </c>
      <c r="X99" s="138">
        <v>0</v>
      </c>
    </row>
    <row r="100" spans="2:24" ht="15" customHeight="1" thickTop="1" thickBot="1">
      <c r="B100" s="123" t="s">
        <v>144</v>
      </c>
      <c r="C100" s="103">
        <v>75</v>
      </c>
      <c r="D100" s="103">
        <v>61</v>
      </c>
      <c r="E100" s="103">
        <v>52</v>
      </c>
      <c r="F100" s="103">
        <v>36</v>
      </c>
      <c r="G100" s="138">
        <v>0</v>
      </c>
      <c r="H100" s="138">
        <v>0</v>
      </c>
      <c r="I100" s="138">
        <v>0</v>
      </c>
      <c r="J100" s="138">
        <v>0</v>
      </c>
      <c r="K100" s="138">
        <v>0</v>
      </c>
      <c r="L100" s="138">
        <v>0</v>
      </c>
      <c r="M100" s="103">
        <v>14</v>
      </c>
      <c r="N100" s="103">
        <v>10</v>
      </c>
      <c r="O100" s="103">
        <v>11</v>
      </c>
      <c r="P100" s="103">
        <v>5</v>
      </c>
      <c r="Q100" s="138">
        <v>0</v>
      </c>
      <c r="R100" s="138">
        <v>0</v>
      </c>
      <c r="S100" s="138">
        <v>0</v>
      </c>
      <c r="T100" s="138">
        <v>0</v>
      </c>
      <c r="U100" s="138">
        <v>0</v>
      </c>
      <c r="V100" s="138">
        <v>0</v>
      </c>
      <c r="W100" s="138">
        <v>0</v>
      </c>
      <c r="X100" s="138">
        <v>0</v>
      </c>
    </row>
    <row r="101" spans="2:24" ht="15" customHeight="1" thickTop="1" thickBot="1">
      <c r="B101" s="123" t="s">
        <v>145</v>
      </c>
      <c r="C101" s="103">
        <v>46</v>
      </c>
      <c r="D101" s="103">
        <v>25</v>
      </c>
      <c r="E101" s="103">
        <v>20</v>
      </c>
      <c r="F101" s="103">
        <v>20</v>
      </c>
      <c r="G101" s="138">
        <v>0</v>
      </c>
      <c r="H101" s="138">
        <v>0</v>
      </c>
      <c r="I101" s="138">
        <v>0</v>
      </c>
      <c r="J101" s="138">
        <v>0</v>
      </c>
      <c r="K101" s="138">
        <v>0</v>
      </c>
      <c r="L101" s="138">
        <v>0</v>
      </c>
      <c r="M101" s="138">
        <v>0</v>
      </c>
      <c r="N101" s="138">
        <v>0</v>
      </c>
      <c r="O101" s="138">
        <v>0</v>
      </c>
      <c r="P101" s="138">
        <v>0</v>
      </c>
      <c r="Q101" s="138">
        <v>0</v>
      </c>
      <c r="R101" s="138">
        <v>0</v>
      </c>
      <c r="S101" s="138">
        <v>0</v>
      </c>
      <c r="T101" s="138">
        <v>0</v>
      </c>
      <c r="U101" s="138">
        <v>0</v>
      </c>
      <c r="V101" s="138">
        <v>0</v>
      </c>
      <c r="W101" s="138">
        <v>0</v>
      </c>
      <c r="X101" s="138">
        <v>0</v>
      </c>
    </row>
    <row r="102" spans="2:24" ht="15" customHeight="1" thickTop="1" thickBot="1">
      <c r="B102" s="123" t="s">
        <v>140</v>
      </c>
      <c r="C102" s="103">
        <v>22</v>
      </c>
      <c r="D102" s="103">
        <v>21</v>
      </c>
      <c r="E102" s="103">
        <v>19</v>
      </c>
      <c r="F102" s="103">
        <v>16</v>
      </c>
      <c r="G102" s="138">
        <v>0</v>
      </c>
      <c r="H102" s="138">
        <v>0</v>
      </c>
      <c r="I102" s="138">
        <v>0</v>
      </c>
      <c r="J102" s="138">
        <v>0</v>
      </c>
      <c r="K102" s="138">
        <v>0</v>
      </c>
      <c r="L102" s="138">
        <v>0</v>
      </c>
      <c r="M102" s="138">
        <v>0</v>
      </c>
      <c r="N102" s="138">
        <v>0</v>
      </c>
      <c r="O102" s="138">
        <v>0</v>
      </c>
      <c r="P102" s="138">
        <v>0</v>
      </c>
      <c r="Q102" s="138">
        <v>0</v>
      </c>
      <c r="R102" s="138">
        <v>0</v>
      </c>
      <c r="S102" s="138">
        <v>0</v>
      </c>
      <c r="T102" s="138">
        <v>0</v>
      </c>
      <c r="U102" s="138">
        <v>0</v>
      </c>
      <c r="V102" s="138">
        <v>0</v>
      </c>
      <c r="W102" s="138">
        <v>0</v>
      </c>
      <c r="X102" s="138">
        <v>0</v>
      </c>
    </row>
    <row r="103" spans="2:24" ht="15" customHeight="1" thickTop="1" thickBot="1">
      <c r="B103" s="123" t="s">
        <v>147</v>
      </c>
      <c r="C103" s="103">
        <v>11</v>
      </c>
      <c r="D103" s="103">
        <v>36</v>
      </c>
      <c r="E103" s="103">
        <v>30</v>
      </c>
      <c r="F103" s="103">
        <v>29</v>
      </c>
      <c r="G103" s="103">
        <v>29</v>
      </c>
      <c r="H103" s="103">
        <v>28</v>
      </c>
      <c r="I103" s="103">
        <v>25</v>
      </c>
      <c r="J103" s="103">
        <v>23</v>
      </c>
      <c r="K103" s="103">
        <v>17</v>
      </c>
      <c r="L103" s="103">
        <v>22</v>
      </c>
      <c r="M103" s="103">
        <v>21</v>
      </c>
      <c r="N103" s="103">
        <v>4</v>
      </c>
      <c r="O103" s="103">
        <v>3</v>
      </c>
      <c r="P103" s="103">
        <v>2</v>
      </c>
      <c r="Q103" s="103">
        <v>15</v>
      </c>
      <c r="R103" s="103">
        <v>6</v>
      </c>
      <c r="S103" s="103">
        <v>2</v>
      </c>
      <c r="T103" s="103">
        <v>2</v>
      </c>
      <c r="U103" s="103">
        <v>2</v>
      </c>
      <c r="V103" s="138">
        <v>0</v>
      </c>
      <c r="W103" s="138">
        <v>0</v>
      </c>
      <c r="X103" s="138">
        <v>0</v>
      </c>
    </row>
    <row r="104" spans="2:24" ht="15" customHeight="1" thickTop="1" thickBot="1">
      <c r="B104" s="123" t="s">
        <v>148</v>
      </c>
      <c r="C104" s="103">
        <v>1</v>
      </c>
      <c r="D104" s="138">
        <v>0</v>
      </c>
      <c r="E104" s="138">
        <v>0</v>
      </c>
      <c r="F104" s="138">
        <v>0</v>
      </c>
      <c r="G104" s="138">
        <v>0</v>
      </c>
      <c r="H104" s="138">
        <v>0</v>
      </c>
      <c r="I104" s="138">
        <v>0</v>
      </c>
      <c r="J104" s="138">
        <v>0</v>
      </c>
      <c r="K104" s="138">
        <v>0</v>
      </c>
      <c r="L104" s="138">
        <v>0</v>
      </c>
      <c r="M104" s="138">
        <v>0</v>
      </c>
      <c r="N104" s="138">
        <v>0</v>
      </c>
      <c r="O104" s="138">
        <v>0</v>
      </c>
      <c r="P104" s="138">
        <v>0</v>
      </c>
      <c r="Q104" s="138">
        <v>0</v>
      </c>
      <c r="R104" s="138">
        <v>0</v>
      </c>
      <c r="S104" s="138">
        <v>0</v>
      </c>
      <c r="T104" s="138">
        <v>0</v>
      </c>
      <c r="U104" s="138">
        <v>0</v>
      </c>
      <c r="V104" s="138">
        <v>0</v>
      </c>
      <c r="W104" s="138">
        <v>0</v>
      </c>
      <c r="X104" s="138">
        <v>0</v>
      </c>
    </row>
    <row r="105" spans="2:24" s="60" customFormat="1" ht="15" customHeight="1" thickTop="1" thickBot="1">
      <c r="B105" s="121" t="s">
        <v>188</v>
      </c>
      <c r="C105" s="67">
        <f t="shared" ref="C105:X105" si="8">SUM(C93:C104)</f>
        <v>3110</v>
      </c>
      <c r="D105" s="67">
        <f t="shared" si="8"/>
        <v>2664</v>
      </c>
      <c r="E105" s="67">
        <f t="shared" si="8"/>
        <v>2559</v>
      </c>
      <c r="F105" s="67">
        <f t="shared" si="8"/>
        <v>2360</v>
      </c>
      <c r="G105" s="67">
        <f t="shared" si="8"/>
        <v>2372</v>
      </c>
      <c r="H105" s="67">
        <f t="shared" si="8"/>
        <v>2281</v>
      </c>
      <c r="I105" s="67">
        <f t="shared" si="8"/>
        <v>2251</v>
      </c>
      <c r="J105" s="67">
        <f t="shared" si="8"/>
        <v>2104</v>
      </c>
      <c r="K105" s="67">
        <f t="shared" si="8"/>
        <v>1881</v>
      </c>
      <c r="L105" s="67">
        <f t="shared" si="8"/>
        <v>1595</v>
      </c>
      <c r="M105" s="67">
        <f t="shared" si="8"/>
        <v>929</v>
      </c>
      <c r="N105" s="67">
        <f t="shared" si="8"/>
        <v>696</v>
      </c>
      <c r="O105" s="67">
        <f t="shared" si="8"/>
        <v>748</v>
      </c>
      <c r="P105" s="67">
        <f t="shared" si="8"/>
        <v>817</v>
      </c>
      <c r="Q105" s="67">
        <f t="shared" si="8"/>
        <v>1002</v>
      </c>
      <c r="R105" s="67">
        <f t="shared" si="8"/>
        <v>1063</v>
      </c>
      <c r="S105" s="67">
        <f t="shared" si="8"/>
        <v>1034</v>
      </c>
      <c r="T105" s="67">
        <f t="shared" si="8"/>
        <v>1257</v>
      </c>
      <c r="U105" s="67">
        <f t="shared" si="8"/>
        <v>1211</v>
      </c>
      <c r="V105" s="67">
        <f t="shared" si="8"/>
        <v>1147</v>
      </c>
      <c r="W105" s="67">
        <f t="shared" si="8"/>
        <v>1145</v>
      </c>
      <c r="X105" s="67">
        <f t="shared" si="8"/>
        <v>302</v>
      </c>
    </row>
    <row r="106" spans="2:24" ht="15" customHeight="1" thickTop="1">
      <c r="B106" s="122" t="s">
        <v>326</v>
      </c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</row>
    <row r="107" spans="2:24" ht="15" customHeight="1" thickBot="1">
      <c r="B107" s="124"/>
      <c r="C107" s="71"/>
      <c r="D107" s="71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</row>
    <row r="108" spans="2:24" ht="15" customHeight="1" thickTop="1" thickBot="1">
      <c r="B108" s="119" t="s">
        <v>21</v>
      </c>
      <c r="C108" s="76" t="s">
        <v>0</v>
      </c>
      <c r="D108" s="76" t="s">
        <v>1</v>
      </c>
      <c r="E108" s="76" t="s">
        <v>2</v>
      </c>
      <c r="F108" s="76" t="s">
        <v>3</v>
      </c>
      <c r="G108" s="76" t="s">
        <v>4</v>
      </c>
      <c r="H108" s="76" t="s">
        <v>5</v>
      </c>
      <c r="I108" s="76" t="s">
        <v>6</v>
      </c>
      <c r="J108" s="76" t="s">
        <v>7</v>
      </c>
      <c r="K108" s="76" t="s">
        <v>8</v>
      </c>
      <c r="L108" s="76" t="s">
        <v>185</v>
      </c>
      <c r="M108" s="76" t="s">
        <v>10</v>
      </c>
      <c r="N108" s="76" t="s">
        <v>11</v>
      </c>
      <c r="O108" s="76" t="s">
        <v>196</v>
      </c>
      <c r="P108" s="76" t="s">
        <v>197</v>
      </c>
      <c r="Q108" s="76" t="s">
        <v>198</v>
      </c>
      <c r="R108" s="76" t="s">
        <v>238</v>
      </c>
      <c r="S108" s="76" t="s">
        <v>237</v>
      </c>
      <c r="T108" s="76" t="s">
        <v>288</v>
      </c>
      <c r="U108" s="110" t="s">
        <v>307</v>
      </c>
      <c r="V108" s="110" t="s">
        <v>308</v>
      </c>
      <c r="W108" s="110" t="s">
        <v>309</v>
      </c>
      <c r="X108" s="110" t="s">
        <v>310</v>
      </c>
    </row>
    <row r="109" spans="2:24" ht="15" customHeight="1" thickTop="1" thickBot="1">
      <c r="B109" s="123" t="s">
        <v>151</v>
      </c>
      <c r="C109" s="103">
        <v>1138</v>
      </c>
      <c r="D109" s="103">
        <v>1218</v>
      </c>
      <c r="E109" s="103">
        <v>1222</v>
      </c>
      <c r="F109" s="103">
        <v>1282</v>
      </c>
      <c r="G109" s="103">
        <v>1320</v>
      </c>
      <c r="H109" s="103">
        <v>1275</v>
      </c>
      <c r="I109" s="103">
        <v>1417</v>
      </c>
      <c r="J109" s="103">
        <v>1240</v>
      </c>
      <c r="K109" s="103">
        <v>1229</v>
      </c>
      <c r="L109" s="103">
        <v>1151</v>
      </c>
      <c r="M109" s="103">
        <v>1070</v>
      </c>
      <c r="N109" s="103">
        <v>910</v>
      </c>
      <c r="O109" s="103">
        <v>916</v>
      </c>
      <c r="P109" s="103">
        <v>833</v>
      </c>
      <c r="Q109" s="103">
        <v>818</v>
      </c>
      <c r="R109" s="103">
        <v>699</v>
      </c>
      <c r="S109" s="103">
        <v>664</v>
      </c>
      <c r="T109" s="103">
        <v>652</v>
      </c>
      <c r="U109" s="103">
        <v>705</v>
      </c>
      <c r="V109" s="103">
        <v>604</v>
      </c>
      <c r="W109" s="103">
        <v>548</v>
      </c>
      <c r="X109" s="103">
        <v>161</v>
      </c>
    </row>
    <row r="110" spans="2:24" ht="15" customHeight="1" thickTop="1" thickBot="1">
      <c r="B110" s="123" t="s">
        <v>153</v>
      </c>
      <c r="C110" s="103">
        <v>319</v>
      </c>
      <c r="D110" s="103">
        <v>327</v>
      </c>
      <c r="E110" s="103">
        <v>373</v>
      </c>
      <c r="F110" s="103">
        <v>382</v>
      </c>
      <c r="G110" s="103">
        <v>395</v>
      </c>
      <c r="H110" s="103">
        <v>381</v>
      </c>
      <c r="I110" s="103">
        <v>399</v>
      </c>
      <c r="J110" s="103">
        <v>325</v>
      </c>
      <c r="K110" s="103">
        <v>317</v>
      </c>
      <c r="L110" s="103">
        <v>316</v>
      </c>
      <c r="M110" s="103">
        <v>259</v>
      </c>
      <c r="N110" s="103">
        <v>215</v>
      </c>
      <c r="O110" s="103">
        <v>158</v>
      </c>
      <c r="P110" s="103">
        <v>116</v>
      </c>
      <c r="Q110" s="103">
        <v>93</v>
      </c>
      <c r="R110" s="103">
        <v>62</v>
      </c>
      <c r="S110" s="103">
        <v>42</v>
      </c>
      <c r="T110" s="103">
        <v>22</v>
      </c>
      <c r="U110" s="103">
        <v>10</v>
      </c>
      <c r="V110" s="138">
        <v>0</v>
      </c>
      <c r="W110" s="138">
        <v>0</v>
      </c>
      <c r="X110" s="138">
        <v>0</v>
      </c>
    </row>
    <row r="111" spans="2:24" ht="15" customHeight="1" thickTop="1" thickBot="1">
      <c r="B111" s="123" t="s">
        <v>150</v>
      </c>
      <c r="C111" s="103">
        <v>212</v>
      </c>
      <c r="D111" s="103">
        <v>225</v>
      </c>
      <c r="E111" s="103">
        <v>214</v>
      </c>
      <c r="F111" s="103">
        <v>182</v>
      </c>
      <c r="G111" s="103">
        <v>205</v>
      </c>
      <c r="H111" s="103">
        <v>197</v>
      </c>
      <c r="I111" s="103">
        <v>186</v>
      </c>
      <c r="J111" s="103">
        <v>157</v>
      </c>
      <c r="K111" s="103">
        <v>137</v>
      </c>
      <c r="L111" s="103">
        <v>135</v>
      </c>
      <c r="M111" s="103">
        <v>108</v>
      </c>
      <c r="N111" s="103">
        <v>79</v>
      </c>
      <c r="O111" s="103">
        <v>57</v>
      </c>
      <c r="P111" s="103">
        <v>62</v>
      </c>
      <c r="Q111" s="103">
        <v>32</v>
      </c>
      <c r="R111" s="103">
        <v>23</v>
      </c>
      <c r="S111" s="103">
        <v>13</v>
      </c>
      <c r="T111" s="103">
        <v>13</v>
      </c>
      <c r="U111" s="103">
        <v>12</v>
      </c>
      <c r="V111" s="138">
        <v>0</v>
      </c>
      <c r="W111" s="138">
        <v>0</v>
      </c>
      <c r="X111" s="138">
        <v>0</v>
      </c>
    </row>
    <row r="112" spans="2:24" ht="15" customHeight="1" thickTop="1" thickBot="1">
      <c r="B112" s="123" t="s">
        <v>155</v>
      </c>
      <c r="C112" s="103">
        <v>46</v>
      </c>
      <c r="D112" s="103">
        <v>58</v>
      </c>
      <c r="E112" s="103">
        <v>55</v>
      </c>
      <c r="F112" s="103">
        <v>52</v>
      </c>
      <c r="G112" s="103">
        <v>42</v>
      </c>
      <c r="H112" s="103">
        <v>43</v>
      </c>
      <c r="I112" s="103">
        <v>26</v>
      </c>
      <c r="J112" s="103">
        <v>23</v>
      </c>
      <c r="K112" s="103">
        <v>23</v>
      </c>
      <c r="L112" s="103">
        <v>13</v>
      </c>
      <c r="M112" s="103">
        <v>4</v>
      </c>
      <c r="N112" s="138">
        <v>0</v>
      </c>
      <c r="O112" s="138">
        <v>0</v>
      </c>
      <c r="P112" s="138">
        <v>0</v>
      </c>
      <c r="Q112" s="138">
        <v>0</v>
      </c>
      <c r="R112" s="138">
        <v>0</v>
      </c>
      <c r="S112" s="138">
        <v>0</v>
      </c>
      <c r="T112" s="138">
        <v>0</v>
      </c>
      <c r="U112" s="138">
        <v>0</v>
      </c>
      <c r="V112" s="138">
        <v>0</v>
      </c>
      <c r="W112" s="138">
        <v>0</v>
      </c>
      <c r="X112" s="138">
        <v>0</v>
      </c>
    </row>
    <row r="113" spans="2:24" ht="15" customHeight="1" thickTop="1" thickBot="1">
      <c r="B113" s="123" t="s">
        <v>152</v>
      </c>
      <c r="C113" s="103">
        <v>44</v>
      </c>
      <c r="D113" s="103">
        <v>29</v>
      </c>
      <c r="E113" s="103">
        <v>21</v>
      </c>
      <c r="F113" s="103">
        <v>17</v>
      </c>
      <c r="G113" s="138">
        <v>0</v>
      </c>
      <c r="H113" s="138">
        <v>0</v>
      </c>
      <c r="I113" s="138">
        <v>0</v>
      </c>
      <c r="J113" s="138">
        <v>0</v>
      </c>
      <c r="K113" s="138">
        <v>0</v>
      </c>
      <c r="L113" s="138">
        <v>0</v>
      </c>
      <c r="M113" s="138">
        <v>0</v>
      </c>
      <c r="N113" s="138">
        <v>0</v>
      </c>
      <c r="O113" s="138">
        <v>0</v>
      </c>
      <c r="P113" s="138">
        <v>0</v>
      </c>
      <c r="Q113" s="138">
        <v>0</v>
      </c>
      <c r="R113" s="138">
        <v>0</v>
      </c>
      <c r="S113" s="138">
        <v>0</v>
      </c>
      <c r="T113" s="138">
        <v>0</v>
      </c>
      <c r="U113" s="138">
        <v>0</v>
      </c>
      <c r="V113" s="138">
        <v>0</v>
      </c>
      <c r="W113" s="138">
        <v>0</v>
      </c>
      <c r="X113" s="138">
        <v>0</v>
      </c>
    </row>
    <row r="114" spans="2:24" ht="15" customHeight="1" thickTop="1" thickBot="1">
      <c r="B114" s="123" t="s">
        <v>154</v>
      </c>
      <c r="C114" s="103">
        <v>15</v>
      </c>
      <c r="D114" s="103">
        <v>15</v>
      </c>
      <c r="E114" s="103">
        <v>1</v>
      </c>
      <c r="F114" s="103">
        <v>1</v>
      </c>
      <c r="G114" s="138">
        <v>0</v>
      </c>
      <c r="H114" s="138">
        <v>0</v>
      </c>
      <c r="I114" s="138">
        <v>0</v>
      </c>
      <c r="J114" s="138">
        <v>0</v>
      </c>
      <c r="K114" s="138">
        <v>0</v>
      </c>
      <c r="L114" s="138">
        <v>0</v>
      </c>
      <c r="M114" s="138">
        <v>0</v>
      </c>
      <c r="N114" s="138">
        <v>0</v>
      </c>
      <c r="O114" s="138">
        <v>0</v>
      </c>
      <c r="P114" s="138">
        <v>0</v>
      </c>
      <c r="Q114" s="138">
        <v>0</v>
      </c>
      <c r="R114" s="138">
        <v>0</v>
      </c>
      <c r="S114" s="138">
        <v>0</v>
      </c>
      <c r="T114" s="138">
        <v>0</v>
      </c>
      <c r="U114" s="138">
        <v>0</v>
      </c>
      <c r="V114" s="138">
        <v>0</v>
      </c>
      <c r="W114" s="138">
        <v>0</v>
      </c>
      <c r="X114" s="138">
        <v>0</v>
      </c>
    </row>
    <row r="115" spans="2:24" ht="15" customHeight="1" thickTop="1" thickBot="1">
      <c r="B115" s="121" t="s">
        <v>188</v>
      </c>
      <c r="C115" s="67">
        <f t="shared" ref="C115:X115" si="9">SUM(C109:C114)</f>
        <v>1774</v>
      </c>
      <c r="D115" s="67">
        <f t="shared" si="9"/>
        <v>1872</v>
      </c>
      <c r="E115" s="67">
        <f t="shared" si="9"/>
        <v>1886</v>
      </c>
      <c r="F115" s="67">
        <f t="shared" si="9"/>
        <v>1916</v>
      </c>
      <c r="G115" s="67">
        <f t="shared" si="9"/>
        <v>1962</v>
      </c>
      <c r="H115" s="67">
        <f t="shared" si="9"/>
        <v>1896</v>
      </c>
      <c r="I115" s="67">
        <f t="shared" si="9"/>
        <v>2028</v>
      </c>
      <c r="J115" s="67">
        <f t="shared" si="9"/>
        <v>1745</v>
      </c>
      <c r="K115" s="67">
        <f t="shared" si="9"/>
        <v>1706</v>
      </c>
      <c r="L115" s="67">
        <f t="shared" si="9"/>
        <v>1615</v>
      </c>
      <c r="M115" s="67">
        <f t="shared" si="9"/>
        <v>1441</v>
      </c>
      <c r="N115" s="67">
        <f t="shared" si="9"/>
        <v>1204</v>
      </c>
      <c r="O115" s="67">
        <f t="shared" si="9"/>
        <v>1131</v>
      </c>
      <c r="P115" s="67">
        <f t="shared" si="9"/>
        <v>1011</v>
      </c>
      <c r="Q115" s="67">
        <f t="shared" si="9"/>
        <v>943</v>
      </c>
      <c r="R115" s="67">
        <f t="shared" si="9"/>
        <v>784</v>
      </c>
      <c r="S115" s="67">
        <f t="shared" si="9"/>
        <v>719</v>
      </c>
      <c r="T115" s="67">
        <f t="shared" si="9"/>
        <v>687</v>
      </c>
      <c r="U115" s="67">
        <f t="shared" si="9"/>
        <v>727</v>
      </c>
      <c r="V115" s="67">
        <f t="shared" si="9"/>
        <v>604</v>
      </c>
      <c r="W115" s="67">
        <f t="shared" si="9"/>
        <v>548</v>
      </c>
      <c r="X115" s="67">
        <f t="shared" si="9"/>
        <v>161</v>
      </c>
    </row>
    <row r="116" spans="2:24" ht="15" customHeight="1" thickTop="1">
      <c r="B116" s="122" t="s">
        <v>326</v>
      </c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</row>
    <row r="117" spans="2:24" ht="15" customHeight="1" thickBot="1"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70"/>
      <c r="O117" s="70"/>
      <c r="P117" s="70"/>
      <c r="Q117" s="70"/>
      <c r="R117" s="70"/>
      <c r="S117" s="70"/>
      <c r="T117" s="70"/>
      <c r="U117" s="70"/>
    </row>
    <row r="118" spans="2:24" ht="15" customHeight="1" thickTop="1" thickBot="1">
      <c r="B118" s="119" t="s">
        <v>26</v>
      </c>
      <c r="C118" s="76" t="s">
        <v>0</v>
      </c>
      <c r="D118" s="76" t="s">
        <v>1</v>
      </c>
      <c r="E118" s="76" t="s">
        <v>2</v>
      </c>
      <c r="F118" s="76" t="s">
        <v>3</v>
      </c>
      <c r="G118" s="76" t="s">
        <v>4</v>
      </c>
      <c r="H118" s="76" t="s">
        <v>5</v>
      </c>
      <c r="I118" s="76" t="s">
        <v>6</v>
      </c>
      <c r="J118" s="76" t="s">
        <v>7</v>
      </c>
      <c r="K118" s="76" t="s">
        <v>8</v>
      </c>
      <c r="L118" s="76" t="s">
        <v>185</v>
      </c>
      <c r="M118" s="76" t="s">
        <v>10</v>
      </c>
      <c r="N118" s="76" t="s">
        <v>11</v>
      </c>
      <c r="O118" s="76" t="s">
        <v>196</v>
      </c>
      <c r="P118" s="76" t="s">
        <v>197</v>
      </c>
      <c r="Q118" s="76" t="s">
        <v>198</v>
      </c>
      <c r="R118" s="76" t="s">
        <v>238</v>
      </c>
      <c r="S118" s="76" t="s">
        <v>237</v>
      </c>
      <c r="T118" s="76" t="s">
        <v>288</v>
      </c>
      <c r="U118" s="110" t="s">
        <v>307</v>
      </c>
      <c r="V118" s="110" t="s">
        <v>308</v>
      </c>
      <c r="W118" s="110" t="s">
        <v>309</v>
      </c>
      <c r="X118" s="110" t="s">
        <v>310</v>
      </c>
    </row>
    <row r="119" spans="2:24" ht="15" customHeight="1" thickTop="1" thickBot="1">
      <c r="B119" s="123" t="s">
        <v>161</v>
      </c>
      <c r="C119" s="103">
        <v>346</v>
      </c>
      <c r="D119" s="103">
        <v>369</v>
      </c>
      <c r="E119" s="103">
        <v>381</v>
      </c>
      <c r="F119" s="103">
        <v>307</v>
      </c>
      <c r="G119" s="103">
        <v>270</v>
      </c>
      <c r="H119" s="103">
        <v>254</v>
      </c>
      <c r="I119" s="103">
        <v>266</v>
      </c>
      <c r="J119" s="103">
        <v>218</v>
      </c>
      <c r="K119" s="103">
        <v>154</v>
      </c>
      <c r="L119" s="103">
        <v>114</v>
      </c>
      <c r="M119" s="103">
        <v>106</v>
      </c>
      <c r="N119" s="103">
        <v>72</v>
      </c>
      <c r="O119" s="103">
        <v>32</v>
      </c>
      <c r="P119" s="103">
        <v>26</v>
      </c>
      <c r="Q119" s="103">
        <v>21</v>
      </c>
      <c r="R119" s="103">
        <v>1</v>
      </c>
      <c r="S119" s="138">
        <v>0</v>
      </c>
      <c r="T119" s="138">
        <v>0</v>
      </c>
      <c r="U119" s="138">
        <v>0</v>
      </c>
      <c r="V119" s="138">
        <v>0</v>
      </c>
      <c r="W119" s="138">
        <v>0</v>
      </c>
      <c r="X119" s="138">
        <v>0</v>
      </c>
    </row>
    <row r="120" spans="2:24" ht="15" customHeight="1" thickTop="1" thickBot="1">
      <c r="B120" s="123" t="s">
        <v>159</v>
      </c>
      <c r="C120" s="103">
        <v>48</v>
      </c>
      <c r="D120" s="103">
        <v>37</v>
      </c>
      <c r="E120" s="103">
        <v>31</v>
      </c>
      <c r="F120" s="103">
        <v>32</v>
      </c>
      <c r="G120" s="103">
        <v>31</v>
      </c>
      <c r="H120" s="103">
        <v>31</v>
      </c>
      <c r="I120" s="103">
        <v>31</v>
      </c>
      <c r="J120" s="103">
        <v>31</v>
      </c>
      <c r="K120" s="103">
        <v>28</v>
      </c>
      <c r="L120" s="103">
        <v>26</v>
      </c>
      <c r="M120" s="138">
        <v>0</v>
      </c>
      <c r="N120" s="138">
        <v>0</v>
      </c>
      <c r="O120" s="138">
        <v>0</v>
      </c>
      <c r="P120" s="138">
        <v>0</v>
      </c>
      <c r="Q120" s="138">
        <v>0</v>
      </c>
      <c r="R120" s="138">
        <v>0</v>
      </c>
      <c r="S120" s="138">
        <v>0</v>
      </c>
      <c r="T120" s="138">
        <v>0</v>
      </c>
      <c r="U120" s="138">
        <v>0</v>
      </c>
      <c r="V120" s="138">
        <v>0</v>
      </c>
      <c r="W120" s="138">
        <v>0</v>
      </c>
      <c r="X120" s="138">
        <v>0</v>
      </c>
    </row>
    <row r="121" spans="2:24" ht="15" customHeight="1" thickTop="1" thickBot="1">
      <c r="B121" s="123" t="s">
        <v>157</v>
      </c>
      <c r="C121" s="103">
        <v>36</v>
      </c>
      <c r="D121" s="103">
        <v>24</v>
      </c>
      <c r="E121" s="103">
        <v>28</v>
      </c>
      <c r="F121" s="103">
        <v>20</v>
      </c>
      <c r="G121" s="103">
        <v>10</v>
      </c>
      <c r="H121" s="103">
        <v>5</v>
      </c>
      <c r="I121" s="138">
        <v>0</v>
      </c>
      <c r="J121" s="138">
        <v>0</v>
      </c>
      <c r="K121" s="138">
        <v>0</v>
      </c>
      <c r="L121" s="138">
        <v>0</v>
      </c>
      <c r="M121" s="138">
        <v>0</v>
      </c>
      <c r="N121" s="138">
        <v>0</v>
      </c>
      <c r="O121" s="138">
        <v>0</v>
      </c>
      <c r="P121" s="138">
        <v>0</v>
      </c>
      <c r="Q121" s="138">
        <v>0</v>
      </c>
      <c r="R121" s="138">
        <v>0</v>
      </c>
      <c r="S121" s="138">
        <v>0</v>
      </c>
      <c r="T121" s="138">
        <v>0</v>
      </c>
      <c r="U121" s="138">
        <v>0</v>
      </c>
      <c r="V121" s="138">
        <v>0</v>
      </c>
      <c r="W121" s="138">
        <v>0</v>
      </c>
      <c r="X121" s="138">
        <v>0</v>
      </c>
    </row>
    <row r="122" spans="2:24" ht="15" customHeight="1" thickTop="1" thickBot="1">
      <c r="B122" s="123" t="s">
        <v>156</v>
      </c>
      <c r="C122" s="103">
        <v>24</v>
      </c>
      <c r="D122" s="103">
        <v>17</v>
      </c>
      <c r="E122" s="103">
        <v>28</v>
      </c>
      <c r="F122" s="103">
        <v>27</v>
      </c>
      <c r="G122" s="103">
        <v>24</v>
      </c>
      <c r="H122" s="103">
        <v>25</v>
      </c>
      <c r="I122" s="103">
        <v>21</v>
      </c>
      <c r="J122" s="103">
        <v>16</v>
      </c>
      <c r="K122" s="103">
        <v>11</v>
      </c>
      <c r="L122" s="103">
        <v>9</v>
      </c>
      <c r="M122" s="138">
        <v>0</v>
      </c>
      <c r="N122" s="138">
        <v>0</v>
      </c>
      <c r="O122" s="138">
        <v>0</v>
      </c>
      <c r="P122" s="138">
        <v>0</v>
      </c>
      <c r="Q122" s="138">
        <v>0</v>
      </c>
      <c r="R122" s="138">
        <v>0</v>
      </c>
      <c r="S122" s="138">
        <v>0</v>
      </c>
      <c r="T122" s="138">
        <v>0</v>
      </c>
      <c r="U122" s="138">
        <v>0</v>
      </c>
      <c r="V122" s="138">
        <v>0</v>
      </c>
      <c r="W122" s="138">
        <v>0</v>
      </c>
      <c r="X122" s="138">
        <v>0</v>
      </c>
    </row>
    <row r="123" spans="2:24" ht="15" customHeight="1" thickTop="1" thickBot="1">
      <c r="B123" s="123" t="s">
        <v>160</v>
      </c>
      <c r="C123" s="103">
        <v>10</v>
      </c>
      <c r="D123" s="103">
        <v>23</v>
      </c>
      <c r="E123" s="103">
        <v>24</v>
      </c>
      <c r="F123" s="103">
        <v>21</v>
      </c>
      <c r="G123" s="103">
        <v>20</v>
      </c>
      <c r="H123" s="103">
        <v>17</v>
      </c>
      <c r="I123" s="103">
        <v>9</v>
      </c>
      <c r="J123" s="103">
        <v>1</v>
      </c>
      <c r="K123" s="138">
        <v>0</v>
      </c>
      <c r="L123" s="138">
        <v>0</v>
      </c>
      <c r="M123" s="138">
        <v>0</v>
      </c>
      <c r="N123" s="138">
        <v>0</v>
      </c>
      <c r="O123" s="138">
        <v>0</v>
      </c>
      <c r="P123" s="138">
        <v>0</v>
      </c>
      <c r="Q123" s="138">
        <v>0</v>
      </c>
      <c r="R123" s="138">
        <v>0</v>
      </c>
      <c r="S123" s="138">
        <v>0</v>
      </c>
      <c r="T123" s="138">
        <v>0</v>
      </c>
      <c r="U123" s="138">
        <v>0</v>
      </c>
      <c r="V123" s="138">
        <v>0</v>
      </c>
      <c r="W123" s="138">
        <v>0</v>
      </c>
      <c r="X123" s="138">
        <v>0</v>
      </c>
    </row>
    <row r="124" spans="2:24" ht="15" customHeight="1" thickTop="1" thickBot="1">
      <c r="B124" s="123" t="s">
        <v>158</v>
      </c>
      <c r="C124" s="103">
        <v>9</v>
      </c>
      <c r="D124" s="103">
        <v>9</v>
      </c>
      <c r="E124" s="103">
        <v>6</v>
      </c>
      <c r="F124" s="103">
        <v>4</v>
      </c>
      <c r="G124" s="138">
        <v>0</v>
      </c>
      <c r="H124" s="138">
        <v>0</v>
      </c>
      <c r="I124" s="138">
        <v>0</v>
      </c>
      <c r="J124" s="138">
        <v>0</v>
      </c>
      <c r="K124" s="138">
        <v>0</v>
      </c>
      <c r="L124" s="138">
        <v>0</v>
      </c>
      <c r="M124" s="138">
        <v>0</v>
      </c>
      <c r="N124" s="138">
        <v>0</v>
      </c>
      <c r="O124" s="138">
        <v>0</v>
      </c>
      <c r="P124" s="138">
        <v>0</v>
      </c>
      <c r="Q124" s="138">
        <v>0</v>
      </c>
      <c r="R124" s="138">
        <v>0</v>
      </c>
      <c r="S124" s="138">
        <v>0</v>
      </c>
      <c r="T124" s="138">
        <v>0</v>
      </c>
      <c r="U124" s="138">
        <v>0</v>
      </c>
      <c r="V124" s="138">
        <v>0</v>
      </c>
      <c r="W124" s="138">
        <v>0</v>
      </c>
      <c r="X124" s="138">
        <v>0</v>
      </c>
    </row>
    <row r="125" spans="2:24" ht="15" customHeight="1" thickTop="1" thickBot="1">
      <c r="B125" s="121" t="s">
        <v>188</v>
      </c>
      <c r="C125" s="67">
        <f t="shared" ref="C125:X125" si="10">SUM(C119:C124)</f>
        <v>473</v>
      </c>
      <c r="D125" s="67">
        <f t="shared" si="10"/>
        <v>479</v>
      </c>
      <c r="E125" s="67">
        <f t="shared" si="10"/>
        <v>498</v>
      </c>
      <c r="F125" s="67">
        <f t="shared" si="10"/>
        <v>411</v>
      </c>
      <c r="G125" s="67">
        <f t="shared" si="10"/>
        <v>355</v>
      </c>
      <c r="H125" s="67">
        <f t="shared" si="10"/>
        <v>332</v>
      </c>
      <c r="I125" s="67">
        <f t="shared" si="10"/>
        <v>327</v>
      </c>
      <c r="J125" s="67">
        <f t="shared" si="10"/>
        <v>266</v>
      </c>
      <c r="K125" s="67">
        <f t="shared" si="10"/>
        <v>193</v>
      </c>
      <c r="L125" s="67">
        <f t="shared" si="10"/>
        <v>149</v>
      </c>
      <c r="M125" s="67">
        <f t="shared" si="10"/>
        <v>106</v>
      </c>
      <c r="N125" s="67">
        <f t="shared" si="10"/>
        <v>72</v>
      </c>
      <c r="O125" s="67">
        <f t="shared" si="10"/>
        <v>32</v>
      </c>
      <c r="P125" s="67">
        <f t="shared" si="10"/>
        <v>26</v>
      </c>
      <c r="Q125" s="67">
        <f t="shared" si="10"/>
        <v>21</v>
      </c>
      <c r="R125" s="67">
        <f t="shared" si="10"/>
        <v>1</v>
      </c>
      <c r="S125" s="67">
        <f t="shared" si="10"/>
        <v>0</v>
      </c>
      <c r="T125" s="67">
        <f t="shared" si="10"/>
        <v>0</v>
      </c>
      <c r="U125" s="67">
        <f t="shared" si="10"/>
        <v>0</v>
      </c>
      <c r="V125" s="67">
        <f t="shared" si="10"/>
        <v>0</v>
      </c>
      <c r="W125" s="67">
        <f t="shared" si="10"/>
        <v>0</v>
      </c>
      <c r="X125" s="67">
        <f t="shared" si="10"/>
        <v>0</v>
      </c>
    </row>
    <row r="126" spans="2:24" ht="15" customHeight="1" thickTop="1">
      <c r="B126" s="122" t="s">
        <v>326</v>
      </c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</row>
    <row r="127" spans="2:24" ht="15" customHeight="1" thickBot="1"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</row>
    <row r="128" spans="2:24" ht="15" customHeight="1" thickTop="1" thickBot="1">
      <c r="B128" s="119" t="s">
        <v>27</v>
      </c>
      <c r="C128" s="76" t="s">
        <v>0</v>
      </c>
      <c r="D128" s="76" t="s">
        <v>1</v>
      </c>
      <c r="E128" s="76" t="s">
        <v>2</v>
      </c>
      <c r="F128" s="76" t="s">
        <v>3</v>
      </c>
      <c r="G128" s="76" t="s">
        <v>4</v>
      </c>
      <c r="H128" s="76" t="s">
        <v>5</v>
      </c>
      <c r="I128" s="76" t="s">
        <v>6</v>
      </c>
      <c r="J128" s="76" t="s">
        <v>7</v>
      </c>
      <c r="K128" s="76" t="s">
        <v>8</v>
      </c>
      <c r="L128" s="76" t="s">
        <v>185</v>
      </c>
      <c r="M128" s="76" t="s">
        <v>10</v>
      </c>
      <c r="N128" s="76" t="s">
        <v>11</v>
      </c>
      <c r="O128" s="76" t="s">
        <v>196</v>
      </c>
      <c r="P128" s="76" t="s">
        <v>197</v>
      </c>
      <c r="Q128" s="76" t="s">
        <v>198</v>
      </c>
      <c r="R128" s="76" t="s">
        <v>238</v>
      </c>
      <c r="S128" s="76" t="s">
        <v>237</v>
      </c>
      <c r="T128" s="76" t="s">
        <v>288</v>
      </c>
      <c r="U128" s="110" t="s">
        <v>307</v>
      </c>
      <c r="V128" s="110" t="s">
        <v>308</v>
      </c>
      <c r="W128" s="110" t="s">
        <v>309</v>
      </c>
      <c r="X128" s="110" t="s">
        <v>310</v>
      </c>
    </row>
    <row r="129" spans="2:24" ht="15" customHeight="1" thickTop="1" thickBot="1">
      <c r="B129" s="123" t="s">
        <v>165</v>
      </c>
      <c r="C129" s="103">
        <v>418</v>
      </c>
      <c r="D129" s="103">
        <v>334</v>
      </c>
      <c r="E129" s="103">
        <v>259</v>
      </c>
      <c r="F129" s="103">
        <v>252</v>
      </c>
      <c r="G129" s="103">
        <v>211</v>
      </c>
      <c r="H129" s="103">
        <v>167</v>
      </c>
      <c r="I129" s="103">
        <v>145</v>
      </c>
      <c r="J129" s="103">
        <v>120</v>
      </c>
      <c r="K129" s="103">
        <v>108</v>
      </c>
      <c r="L129" s="103">
        <v>108</v>
      </c>
      <c r="M129" s="103">
        <v>64</v>
      </c>
      <c r="N129" s="103">
        <v>51</v>
      </c>
      <c r="O129" s="103">
        <v>47</v>
      </c>
      <c r="P129" s="103">
        <v>32</v>
      </c>
      <c r="Q129" s="103">
        <v>24</v>
      </c>
      <c r="R129" s="103">
        <v>33</v>
      </c>
      <c r="S129" s="103">
        <v>63</v>
      </c>
      <c r="T129" s="103">
        <v>42</v>
      </c>
      <c r="U129" s="103">
        <v>30</v>
      </c>
      <c r="V129" s="103">
        <v>43</v>
      </c>
      <c r="W129" s="103">
        <v>44</v>
      </c>
      <c r="X129" s="103">
        <v>10</v>
      </c>
    </row>
    <row r="130" spans="2:24" ht="15" customHeight="1" thickTop="1" thickBot="1">
      <c r="B130" s="123" t="s">
        <v>162</v>
      </c>
      <c r="C130" s="103">
        <v>42</v>
      </c>
      <c r="D130" s="103">
        <v>40</v>
      </c>
      <c r="E130" s="103">
        <v>41</v>
      </c>
      <c r="F130" s="103">
        <v>38</v>
      </c>
      <c r="G130" s="103">
        <v>35</v>
      </c>
      <c r="H130" s="103">
        <v>13</v>
      </c>
      <c r="I130" s="103">
        <v>4</v>
      </c>
      <c r="J130" s="138">
        <v>0</v>
      </c>
      <c r="K130" s="138">
        <v>0</v>
      </c>
      <c r="L130" s="138">
        <v>0</v>
      </c>
      <c r="M130" s="138">
        <v>0</v>
      </c>
      <c r="N130" s="138">
        <v>0</v>
      </c>
      <c r="O130" s="138">
        <v>0</v>
      </c>
      <c r="P130" s="138">
        <v>0</v>
      </c>
      <c r="Q130" s="138">
        <v>0</v>
      </c>
      <c r="R130" s="138">
        <v>0</v>
      </c>
      <c r="S130" s="138">
        <v>0</v>
      </c>
      <c r="T130" s="138">
        <v>0</v>
      </c>
      <c r="U130" s="138">
        <v>0</v>
      </c>
      <c r="V130" s="138">
        <v>0</v>
      </c>
      <c r="W130" s="138">
        <v>0</v>
      </c>
      <c r="X130" s="138">
        <v>0</v>
      </c>
    </row>
    <row r="131" spans="2:24" ht="15" customHeight="1" thickTop="1" thickBot="1">
      <c r="B131" s="123" t="s">
        <v>164</v>
      </c>
      <c r="C131" s="103">
        <v>33</v>
      </c>
      <c r="D131" s="103">
        <v>39</v>
      </c>
      <c r="E131" s="103">
        <v>29</v>
      </c>
      <c r="F131" s="103">
        <v>29</v>
      </c>
      <c r="G131" s="103">
        <v>26</v>
      </c>
      <c r="H131" s="103">
        <v>19</v>
      </c>
      <c r="I131" s="103">
        <v>7</v>
      </c>
      <c r="J131" s="103">
        <v>6</v>
      </c>
      <c r="K131" s="103">
        <v>4</v>
      </c>
      <c r="L131" s="103">
        <v>4</v>
      </c>
      <c r="M131" s="103">
        <v>2</v>
      </c>
      <c r="N131" s="103">
        <v>2</v>
      </c>
      <c r="O131" s="103">
        <v>1</v>
      </c>
      <c r="P131" s="138">
        <v>0</v>
      </c>
      <c r="Q131" s="138">
        <v>0</v>
      </c>
      <c r="R131" s="138">
        <v>0</v>
      </c>
      <c r="S131" s="138">
        <v>0</v>
      </c>
      <c r="T131" s="138">
        <v>0</v>
      </c>
      <c r="U131" s="138">
        <v>0</v>
      </c>
      <c r="V131" s="138">
        <v>0</v>
      </c>
      <c r="W131" s="138">
        <v>0</v>
      </c>
      <c r="X131" s="138">
        <v>0</v>
      </c>
    </row>
    <row r="132" spans="2:24" ht="15" customHeight="1" thickTop="1" thickBot="1">
      <c r="B132" s="123" t="s">
        <v>163</v>
      </c>
      <c r="C132" s="103">
        <v>2</v>
      </c>
      <c r="D132" s="103">
        <v>2</v>
      </c>
      <c r="E132" s="138">
        <v>0</v>
      </c>
      <c r="F132" s="138">
        <v>0</v>
      </c>
      <c r="G132" s="138">
        <v>0</v>
      </c>
      <c r="H132" s="138">
        <v>0</v>
      </c>
      <c r="I132" s="138">
        <v>0</v>
      </c>
      <c r="J132" s="138">
        <v>0</v>
      </c>
      <c r="K132" s="138">
        <v>0</v>
      </c>
      <c r="L132" s="138">
        <v>0</v>
      </c>
      <c r="M132" s="138">
        <v>0</v>
      </c>
      <c r="N132" s="138">
        <v>0</v>
      </c>
      <c r="O132" s="138">
        <v>0</v>
      </c>
      <c r="P132" s="138">
        <v>0</v>
      </c>
      <c r="Q132" s="138">
        <v>0</v>
      </c>
      <c r="R132" s="138">
        <v>0</v>
      </c>
      <c r="S132" s="138">
        <v>0</v>
      </c>
      <c r="T132" s="138">
        <v>0</v>
      </c>
      <c r="U132" s="138">
        <v>0</v>
      </c>
      <c r="V132" s="138">
        <v>0</v>
      </c>
      <c r="W132" s="138">
        <v>0</v>
      </c>
      <c r="X132" s="138">
        <v>0</v>
      </c>
    </row>
    <row r="133" spans="2:24" s="60" customFormat="1" ht="15" customHeight="1" thickTop="1" thickBot="1">
      <c r="B133" s="121" t="s">
        <v>188</v>
      </c>
      <c r="C133" s="67">
        <f t="shared" ref="C133:X133" si="11">SUM(C129:C132)</f>
        <v>495</v>
      </c>
      <c r="D133" s="67">
        <f t="shared" si="11"/>
        <v>415</v>
      </c>
      <c r="E133" s="67">
        <f t="shared" si="11"/>
        <v>329</v>
      </c>
      <c r="F133" s="67">
        <f t="shared" si="11"/>
        <v>319</v>
      </c>
      <c r="G133" s="67">
        <f t="shared" si="11"/>
        <v>272</v>
      </c>
      <c r="H133" s="67">
        <f t="shared" si="11"/>
        <v>199</v>
      </c>
      <c r="I133" s="67">
        <f t="shared" si="11"/>
        <v>156</v>
      </c>
      <c r="J133" s="67">
        <f t="shared" si="11"/>
        <v>126</v>
      </c>
      <c r="K133" s="67">
        <f t="shared" si="11"/>
        <v>112</v>
      </c>
      <c r="L133" s="67">
        <f t="shared" si="11"/>
        <v>112</v>
      </c>
      <c r="M133" s="67">
        <f t="shared" si="11"/>
        <v>66</v>
      </c>
      <c r="N133" s="67">
        <f t="shared" si="11"/>
        <v>53</v>
      </c>
      <c r="O133" s="67">
        <f t="shared" si="11"/>
        <v>48</v>
      </c>
      <c r="P133" s="67">
        <f t="shared" si="11"/>
        <v>32</v>
      </c>
      <c r="Q133" s="67">
        <f t="shared" si="11"/>
        <v>24</v>
      </c>
      <c r="R133" s="67">
        <f t="shared" si="11"/>
        <v>33</v>
      </c>
      <c r="S133" s="67">
        <f t="shared" si="11"/>
        <v>63</v>
      </c>
      <c r="T133" s="67">
        <f t="shared" si="11"/>
        <v>42</v>
      </c>
      <c r="U133" s="67">
        <f t="shared" si="11"/>
        <v>30</v>
      </c>
      <c r="V133" s="67">
        <f t="shared" si="11"/>
        <v>43</v>
      </c>
      <c r="W133" s="67">
        <f t="shared" si="11"/>
        <v>44</v>
      </c>
      <c r="X133" s="67">
        <f t="shared" si="11"/>
        <v>10</v>
      </c>
    </row>
    <row r="134" spans="2:24" ht="15" customHeight="1" thickTop="1">
      <c r="B134" s="122" t="s">
        <v>326</v>
      </c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</row>
    <row r="135" spans="2:24" ht="15" customHeight="1" thickBot="1">
      <c r="B135" s="125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70"/>
      <c r="O135" s="70"/>
      <c r="P135" s="70"/>
      <c r="Q135" s="70"/>
      <c r="R135" s="70"/>
      <c r="S135" s="70"/>
      <c r="T135" s="70"/>
      <c r="U135" s="70"/>
    </row>
    <row r="136" spans="2:24" ht="15" customHeight="1" thickTop="1" thickBot="1">
      <c r="B136" s="119" t="s">
        <v>22</v>
      </c>
      <c r="C136" s="76" t="s">
        <v>0</v>
      </c>
      <c r="D136" s="76" t="s">
        <v>1</v>
      </c>
      <c r="E136" s="76" t="s">
        <v>2</v>
      </c>
      <c r="F136" s="76" t="s">
        <v>3</v>
      </c>
      <c r="G136" s="76" t="s">
        <v>4</v>
      </c>
      <c r="H136" s="76" t="s">
        <v>5</v>
      </c>
      <c r="I136" s="76" t="s">
        <v>6</v>
      </c>
      <c r="J136" s="76" t="s">
        <v>7</v>
      </c>
      <c r="K136" s="76" t="s">
        <v>8</v>
      </c>
      <c r="L136" s="76" t="s">
        <v>185</v>
      </c>
      <c r="M136" s="76" t="s">
        <v>10</v>
      </c>
      <c r="N136" s="76" t="s">
        <v>11</v>
      </c>
      <c r="O136" s="76" t="s">
        <v>196</v>
      </c>
      <c r="P136" s="76" t="s">
        <v>197</v>
      </c>
      <c r="Q136" s="76" t="s">
        <v>198</v>
      </c>
      <c r="R136" s="76" t="s">
        <v>238</v>
      </c>
      <c r="S136" s="76" t="s">
        <v>237</v>
      </c>
      <c r="T136" s="76" t="s">
        <v>288</v>
      </c>
      <c r="U136" s="110" t="s">
        <v>307</v>
      </c>
      <c r="V136" s="110" t="s">
        <v>308</v>
      </c>
      <c r="W136" s="110" t="s">
        <v>309</v>
      </c>
      <c r="X136" s="110" t="s">
        <v>310</v>
      </c>
    </row>
    <row r="137" spans="2:24" ht="15" customHeight="1" thickTop="1" thickBot="1">
      <c r="B137" s="123" t="s">
        <v>177</v>
      </c>
      <c r="C137" s="103">
        <v>74</v>
      </c>
      <c r="D137" s="103">
        <v>65</v>
      </c>
      <c r="E137" s="103">
        <v>54</v>
      </c>
      <c r="F137" s="103">
        <v>52</v>
      </c>
      <c r="G137" s="103">
        <v>51</v>
      </c>
      <c r="H137" s="103">
        <v>51</v>
      </c>
      <c r="I137" s="103">
        <v>45</v>
      </c>
      <c r="J137" s="103">
        <v>32</v>
      </c>
      <c r="K137" s="103">
        <v>30</v>
      </c>
      <c r="L137" s="103">
        <v>28</v>
      </c>
      <c r="M137" s="138">
        <v>0</v>
      </c>
      <c r="N137" s="138">
        <v>0</v>
      </c>
      <c r="O137" s="138">
        <v>0</v>
      </c>
      <c r="P137" s="138">
        <v>0</v>
      </c>
      <c r="Q137" s="103">
        <v>7</v>
      </c>
      <c r="R137" s="103">
        <v>6</v>
      </c>
      <c r="S137" s="103">
        <v>6</v>
      </c>
      <c r="T137" s="103">
        <v>6</v>
      </c>
      <c r="U137" s="103">
        <v>6</v>
      </c>
      <c r="V137" s="103">
        <v>6</v>
      </c>
      <c r="W137" s="103">
        <v>6</v>
      </c>
      <c r="X137" s="138">
        <v>0</v>
      </c>
    </row>
    <row r="138" spans="2:24" ht="15" customHeight="1" thickTop="1" thickBot="1">
      <c r="B138" s="123" t="s">
        <v>183</v>
      </c>
      <c r="C138" s="103">
        <v>420</v>
      </c>
      <c r="D138" s="103">
        <v>467</v>
      </c>
      <c r="E138" s="103">
        <v>543</v>
      </c>
      <c r="F138" s="103">
        <v>558</v>
      </c>
      <c r="G138" s="103">
        <v>393</v>
      </c>
      <c r="H138" s="103">
        <v>347</v>
      </c>
      <c r="I138" s="103">
        <v>304</v>
      </c>
      <c r="J138" s="103">
        <v>271</v>
      </c>
      <c r="K138" s="103">
        <v>264</v>
      </c>
      <c r="L138" s="103">
        <v>256</v>
      </c>
      <c r="M138" s="103">
        <v>140</v>
      </c>
      <c r="N138" s="103">
        <v>97</v>
      </c>
      <c r="O138" s="103">
        <v>48</v>
      </c>
      <c r="P138" s="103">
        <v>14</v>
      </c>
      <c r="Q138" s="103">
        <v>6</v>
      </c>
      <c r="R138" s="103">
        <v>7</v>
      </c>
      <c r="S138" s="103">
        <v>5</v>
      </c>
      <c r="T138" s="103">
        <v>3</v>
      </c>
      <c r="U138" s="103"/>
      <c r="V138" s="103"/>
      <c r="W138" s="103">
        <v>4</v>
      </c>
      <c r="X138" s="138">
        <v>0</v>
      </c>
    </row>
    <row r="139" spans="2:24" ht="15" customHeight="1" thickTop="1" thickBot="1">
      <c r="B139" s="123" t="s">
        <v>170</v>
      </c>
      <c r="C139" s="103">
        <v>354</v>
      </c>
      <c r="D139" s="103">
        <v>330</v>
      </c>
      <c r="E139" s="103">
        <v>296</v>
      </c>
      <c r="F139" s="103">
        <v>227</v>
      </c>
      <c r="G139" s="103">
        <v>156</v>
      </c>
      <c r="H139" s="103">
        <v>119</v>
      </c>
      <c r="I139" s="103">
        <v>107</v>
      </c>
      <c r="J139" s="103">
        <v>73</v>
      </c>
      <c r="K139" s="103">
        <v>66</v>
      </c>
      <c r="L139" s="103">
        <v>47</v>
      </c>
      <c r="M139" s="103">
        <v>33</v>
      </c>
      <c r="N139" s="103">
        <v>29</v>
      </c>
      <c r="O139" s="103">
        <v>23</v>
      </c>
      <c r="P139" s="103">
        <v>17</v>
      </c>
      <c r="Q139" s="103">
        <v>7</v>
      </c>
      <c r="R139" s="103">
        <v>7</v>
      </c>
      <c r="S139" s="103">
        <v>11</v>
      </c>
      <c r="T139" s="103">
        <v>6</v>
      </c>
      <c r="U139" s="103">
        <v>3</v>
      </c>
      <c r="V139" s="103">
        <v>3</v>
      </c>
      <c r="W139" s="103">
        <v>3</v>
      </c>
      <c r="X139" s="138">
        <v>0</v>
      </c>
    </row>
    <row r="140" spans="2:24" ht="15" customHeight="1" thickTop="1" thickBot="1">
      <c r="B140" s="123" t="s">
        <v>166</v>
      </c>
      <c r="C140" s="103">
        <v>132</v>
      </c>
      <c r="D140" s="103">
        <v>104</v>
      </c>
      <c r="E140" s="103">
        <v>123</v>
      </c>
      <c r="F140" s="103">
        <v>113</v>
      </c>
      <c r="G140" s="103">
        <v>104</v>
      </c>
      <c r="H140" s="103">
        <v>103</v>
      </c>
      <c r="I140" s="103">
        <v>99</v>
      </c>
      <c r="J140" s="103">
        <v>92</v>
      </c>
      <c r="K140" s="103">
        <v>111</v>
      </c>
      <c r="L140" s="103">
        <v>112</v>
      </c>
      <c r="M140" s="103">
        <v>20</v>
      </c>
      <c r="N140" s="103">
        <v>23</v>
      </c>
      <c r="O140" s="103">
        <v>22</v>
      </c>
      <c r="P140" s="103">
        <v>16</v>
      </c>
      <c r="Q140" s="103">
        <v>13</v>
      </c>
      <c r="R140" s="103">
        <v>12</v>
      </c>
      <c r="S140" s="103">
        <v>11</v>
      </c>
      <c r="T140" s="103">
        <v>11</v>
      </c>
      <c r="U140" s="103">
        <v>2</v>
      </c>
      <c r="V140" s="103">
        <v>1</v>
      </c>
      <c r="W140" s="138">
        <v>0</v>
      </c>
      <c r="X140" s="138">
        <v>0</v>
      </c>
    </row>
    <row r="141" spans="2:24" ht="15" customHeight="1" thickTop="1" thickBot="1">
      <c r="B141" s="123" t="s">
        <v>167</v>
      </c>
      <c r="C141" s="103">
        <v>15</v>
      </c>
      <c r="D141" s="103">
        <v>35</v>
      </c>
      <c r="E141" s="103">
        <v>4</v>
      </c>
      <c r="F141" s="103">
        <v>20</v>
      </c>
      <c r="G141" s="138">
        <v>0</v>
      </c>
      <c r="H141" s="138">
        <v>0</v>
      </c>
      <c r="I141" s="138">
        <v>0</v>
      </c>
      <c r="J141" s="138">
        <v>0</v>
      </c>
      <c r="K141" s="138">
        <v>0</v>
      </c>
      <c r="L141" s="138">
        <v>0</v>
      </c>
      <c r="M141" s="138">
        <v>0</v>
      </c>
      <c r="N141" s="138">
        <v>0</v>
      </c>
      <c r="O141" s="138">
        <v>0</v>
      </c>
      <c r="P141" s="138">
        <v>0</v>
      </c>
      <c r="Q141" s="138">
        <v>0</v>
      </c>
      <c r="R141" s="138">
        <v>0</v>
      </c>
      <c r="S141" s="138">
        <v>0</v>
      </c>
      <c r="T141" s="138">
        <v>0</v>
      </c>
      <c r="U141" s="138">
        <v>0</v>
      </c>
      <c r="V141" s="138">
        <v>0</v>
      </c>
      <c r="W141" s="138">
        <v>0</v>
      </c>
      <c r="X141" s="138">
        <v>0</v>
      </c>
    </row>
    <row r="142" spans="2:24" ht="15" customHeight="1" thickTop="1" thickBot="1">
      <c r="B142" s="123" t="s">
        <v>168</v>
      </c>
      <c r="C142" s="103">
        <v>67</v>
      </c>
      <c r="D142" s="103">
        <v>27</v>
      </c>
      <c r="E142" s="103">
        <v>25</v>
      </c>
      <c r="F142" s="103">
        <v>13</v>
      </c>
      <c r="G142" s="103">
        <v>8</v>
      </c>
      <c r="H142" s="103">
        <v>25</v>
      </c>
      <c r="I142" s="103">
        <v>23</v>
      </c>
      <c r="J142" s="103">
        <v>16</v>
      </c>
      <c r="K142" s="138">
        <v>0</v>
      </c>
      <c r="L142" s="138">
        <v>0</v>
      </c>
      <c r="M142" s="138">
        <v>0</v>
      </c>
      <c r="N142" s="138">
        <v>0</v>
      </c>
      <c r="O142" s="138">
        <v>0</v>
      </c>
      <c r="P142" s="138">
        <v>0</v>
      </c>
      <c r="Q142" s="138">
        <v>0</v>
      </c>
      <c r="R142" s="138">
        <v>0</v>
      </c>
      <c r="S142" s="138">
        <v>0</v>
      </c>
      <c r="T142" s="138">
        <v>0</v>
      </c>
      <c r="U142" s="138">
        <v>0</v>
      </c>
      <c r="V142" s="138">
        <v>0</v>
      </c>
      <c r="W142" s="138">
        <v>0</v>
      </c>
      <c r="X142" s="138">
        <v>0</v>
      </c>
    </row>
    <row r="143" spans="2:24" ht="15" customHeight="1" thickTop="1" thickBot="1">
      <c r="B143" s="123" t="s">
        <v>169</v>
      </c>
      <c r="C143" s="103">
        <v>139</v>
      </c>
      <c r="D143" s="103">
        <v>187</v>
      </c>
      <c r="E143" s="103">
        <v>159</v>
      </c>
      <c r="F143" s="103">
        <v>149</v>
      </c>
      <c r="G143" s="103">
        <v>114</v>
      </c>
      <c r="H143" s="103">
        <v>89</v>
      </c>
      <c r="I143" s="103">
        <v>64</v>
      </c>
      <c r="J143" s="103">
        <v>32</v>
      </c>
      <c r="K143" s="103">
        <v>27</v>
      </c>
      <c r="L143" s="103">
        <v>2</v>
      </c>
      <c r="M143" s="103">
        <v>2</v>
      </c>
      <c r="N143" s="103">
        <v>1</v>
      </c>
      <c r="O143" s="138">
        <v>0</v>
      </c>
      <c r="P143" s="138">
        <v>0</v>
      </c>
      <c r="Q143" s="138">
        <v>0</v>
      </c>
      <c r="R143" s="138">
        <v>0</v>
      </c>
      <c r="S143" s="138">
        <v>0</v>
      </c>
      <c r="T143" s="138">
        <v>0</v>
      </c>
      <c r="U143" s="138">
        <v>0</v>
      </c>
      <c r="V143" s="138">
        <v>0</v>
      </c>
      <c r="W143" s="138">
        <v>0</v>
      </c>
      <c r="X143" s="138">
        <v>0</v>
      </c>
    </row>
    <row r="144" spans="2:24" ht="15" customHeight="1" thickTop="1" thickBot="1">
      <c r="B144" s="123" t="s">
        <v>171</v>
      </c>
      <c r="C144" s="103">
        <v>45</v>
      </c>
      <c r="D144" s="103">
        <v>42</v>
      </c>
      <c r="E144" s="103">
        <v>43</v>
      </c>
      <c r="F144" s="103">
        <v>43</v>
      </c>
      <c r="G144" s="103">
        <v>42</v>
      </c>
      <c r="H144" s="138">
        <v>0</v>
      </c>
      <c r="I144" s="138">
        <v>0</v>
      </c>
      <c r="J144" s="138">
        <v>0</v>
      </c>
      <c r="K144" s="138">
        <v>0</v>
      </c>
      <c r="L144" s="138">
        <v>0</v>
      </c>
      <c r="M144" s="138">
        <v>0</v>
      </c>
      <c r="N144" s="138">
        <v>0</v>
      </c>
      <c r="O144" s="138">
        <v>0</v>
      </c>
      <c r="P144" s="138">
        <v>0</v>
      </c>
      <c r="Q144" s="138">
        <v>0</v>
      </c>
      <c r="R144" s="138">
        <v>0</v>
      </c>
      <c r="S144" s="138">
        <v>0</v>
      </c>
      <c r="T144" s="138">
        <v>0</v>
      </c>
      <c r="U144" s="138">
        <v>0</v>
      </c>
      <c r="V144" s="138">
        <v>0</v>
      </c>
      <c r="W144" s="138">
        <v>0</v>
      </c>
      <c r="X144" s="138">
        <v>0</v>
      </c>
    </row>
    <row r="145" spans="2:24" ht="15" customHeight="1" thickTop="1" thickBot="1">
      <c r="B145" s="123" t="s">
        <v>172</v>
      </c>
      <c r="C145" s="103">
        <v>92</v>
      </c>
      <c r="D145" s="103">
        <v>67</v>
      </c>
      <c r="E145" s="103">
        <v>54</v>
      </c>
      <c r="F145" s="103">
        <v>53</v>
      </c>
      <c r="G145" s="103">
        <v>53</v>
      </c>
      <c r="H145" s="103">
        <v>53</v>
      </c>
      <c r="I145" s="103">
        <v>53</v>
      </c>
      <c r="J145" s="103">
        <v>42</v>
      </c>
      <c r="K145" s="103">
        <v>42</v>
      </c>
      <c r="L145" s="103">
        <v>42</v>
      </c>
      <c r="M145" s="138">
        <v>0</v>
      </c>
      <c r="N145" s="138">
        <v>0</v>
      </c>
      <c r="O145" s="138">
        <v>0</v>
      </c>
      <c r="P145" s="138">
        <v>0</v>
      </c>
      <c r="Q145" s="138">
        <v>0</v>
      </c>
      <c r="R145" s="138">
        <v>0</v>
      </c>
      <c r="S145" s="138">
        <v>0</v>
      </c>
      <c r="T145" s="138">
        <v>0</v>
      </c>
      <c r="U145" s="138">
        <v>0</v>
      </c>
      <c r="V145" s="138">
        <v>0</v>
      </c>
      <c r="W145" s="138">
        <v>0</v>
      </c>
      <c r="X145" s="138">
        <v>0</v>
      </c>
    </row>
    <row r="146" spans="2:24" ht="15" customHeight="1" thickTop="1" thickBot="1">
      <c r="B146" s="123" t="s">
        <v>173</v>
      </c>
      <c r="C146" s="103">
        <v>111</v>
      </c>
      <c r="D146" s="103">
        <v>46</v>
      </c>
      <c r="E146" s="103">
        <v>37</v>
      </c>
      <c r="F146" s="103">
        <v>7</v>
      </c>
      <c r="G146" s="103">
        <v>31</v>
      </c>
      <c r="H146" s="103">
        <v>30</v>
      </c>
      <c r="I146" s="103">
        <v>29</v>
      </c>
      <c r="J146" s="103">
        <v>29</v>
      </c>
      <c r="K146" s="103">
        <v>29</v>
      </c>
      <c r="L146" s="103">
        <v>29</v>
      </c>
      <c r="M146" s="138">
        <v>0</v>
      </c>
      <c r="N146" s="138">
        <v>0</v>
      </c>
      <c r="O146" s="138">
        <v>0</v>
      </c>
      <c r="P146" s="138">
        <v>0</v>
      </c>
      <c r="Q146" s="138">
        <v>0</v>
      </c>
      <c r="R146" s="138">
        <v>0</v>
      </c>
      <c r="S146" s="138">
        <v>0</v>
      </c>
      <c r="T146" s="138">
        <v>0</v>
      </c>
      <c r="U146" s="138">
        <v>0</v>
      </c>
      <c r="V146" s="138">
        <v>0</v>
      </c>
      <c r="W146" s="138">
        <v>0</v>
      </c>
      <c r="X146" s="138">
        <v>0</v>
      </c>
    </row>
    <row r="147" spans="2:24" ht="15" customHeight="1" thickTop="1" thickBot="1">
      <c r="B147" s="123" t="s">
        <v>174</v>
      </c>
      <c r="C147" s="103">
        <v>26</v>
      </c>
      <c r="D147" s="138">
        <v>0</v>
      </c>
      <c r="E147" s="138">
        <v>0</v>
      </c>
      <c r="F147" s="138">
        <v>0</v>
      </c>
      <c r="G147" s="138">
        <v>0</v>
      </c>
      <c r="H147" s="138">
        <v>0</v>
      </c>
      <c r="I147" s="138">
        <v>0</v>
      </c>
      <c r="J147" s="138">
        <v>0</v>
      </c>
      <c r="K147" s="138">
        <v>0</v>
      </c>
      <c r="L147" s="138">
        <v>0</v>
      </c>
      <c r="M147" s="138">
        <v>0</v>
      </c>
      <c r="N147" s="138">
        <v>0</v>
      </c>
      <c r="O147" s="138">
        <v>0</v>
      </c>
      <c r="P147" s="138">
        <v>0</v>
      </c>
      <c r="Q147" s="138">
        <v>0</v>
      </c>
      <c r="R147" s="138">
        <v>0</v>
      </c>
      <c r="S147" s="138">
        <v>0</v>
      </c>
      <c r="T147" s="138">
        <v>0</v>
      </c>
      <c r="U147" s="138">
        <v>0</v>
      </c>
      <c r="V147" s="138">
        <v>0</v>
      </c>
      <c r="W147" s="138">
        <v>0</v>
      </c>
      <c r="X147" s="138">
        <v>0</v>
      </c>
    </row>
    <row r="148" spans="2:24" ht="15" customHeight="1" thickTop="1" thickBot="1">
      <c r="B148" s="123" t="s">
        <v>175</v>
      </c>
      <c r="C148" s="103">
        <v>75</v>
      </c>
      <c r="D148" s="103">
        <v>61</v>
      </c>
      <c r="E148" s="103">
        <v>54</v>
      </c>
      <c r="F148" s="103">
        <v>52</v>
      </c>
      <c r="G148" s="103">
        <v>49</v>
      </c>
      <c r="H148" s="103">
        <v>49</v>
      </c>
      <c r="I148" s="103">
        <v>49</v>
      </c>
      <c r="J148" s="103">
        <v>24</v>
      </c>
      <c r="K148" s="103">
        <v>24</v>
      </c>
      <c r="L148" s="103">
        <v>24</v>
      </c>
      <c r="M148" s="138">
        <v>0</v>
      </c>
      <c r="N148" s="138">
        <v>0</v>
      </c>
      <c r="O148" s="138">
        <v>0</v>
      </c>
      <c r="P148" s="138">
        <v>0</v>
      </c>
      <c r="Q148" s="138">
        <v>0</v>
      </c>
      <c r="R148" s="138">
        <v>0</v>
      </c>
      <c r="S148" s="138">
        <v>0</v>
      </c>
      <c r="T148" s="138">
        <v>0</v>
      </c>
      <c r="U148" s="138">
        <v>0</v>
      </c>
      <c r="V148" s="138">
        <v>0</v>
      </c>
      <c r="W148" s="138">
        <v>0</v>
      </c>
      <c r="X148" s="138">
        <v>0</v>
      </c>
    </row>
    <row r="149" spans="2:24" ht="15" customHeight="1" thickTop="1" thickBot="1">
      <c r="B149" s="123" t="s">
        <v>176</v>
      </c>
      <c r="C149" s="103">
        <v>29</v>
      </c>
      <c r="D149" s="103">
        <v>63</v>
      </c>
      <c r="E149" s="103">
        <v>92</v>
      </c>
      <c r="F149" s="103">
        <v>78</v>
      </c>
      <c r="G149" s="103">
        <v>93</v>
      </c>
      <c r="H149" s="103">
        <v>90</v>
      </c>
      <c r="I149" s="103">
        <v>88</v>
      </c>
      <c r="J149" s="103">
        <v>67</v>
      </c>
      <c r="K149" s="103">
        <v>40</v>
      </c>
      <c r="L149" s="103">
        <v>32</v>
      </c>
      <c r="M149" s="138">
        <v>0</v>
      </c>
      <c r="N149" s="138">
        <v>0</v>
      </c>
      <c r="O149" s="138">
        <v>0</v>
      </c>
      <c r="P149" s="138">
        <v>0</v>
      </c>
      <c r="Q149" s="138">
        <v>0</v>
      </c>
      <c r="R149" s="138">
        <v>0</v>
      </c>
      <c r="S149" s="138">
        <v>0</v>
      </c>
      <c r="T149" s="138">
        <v>0</v>
      </c>
      <c r="U149" s="138">
        <v>0</v>
      </c>
      <c r="V149" s="138">
        <v>0</v>
      </c>
      <c r="W149" s="138">
        <v>0</v>
      </c>
      <c r="X149" s="138">
        <v>0</v>
      </c>
    </row>
    <row r="150" spans="2:24" ht="15" customHeight="1" thickTop="1" thickBot="1">
      <c r="B150" s="123" t="s">
        <v>178</v>
      </c>
      <c r="C150" s="103">
        <v>87</v>
      </c>
      <c r="D150" s="103">
        <v>123</v>
      </c>
      <c r="E150" s="103">
        <v>129</v>
      </c>
      <c r="F150" s="103">
        <v>99</v>
      </c>
      <c r="G150" s="103">
        <v>81</v>
      </c>
      <c r="H150" s="103">
        <v>70</v>
      </c>
      <c r="I150" s="103">
        <v>61</v>
      </c>
      <c r="J150" s="103">
        <v>43</v>
      </c>
      <c r="K150" s="103">
        <v>34</v>
      </c>
      <c r="L150" s="103">
        <v>21</v>
      </c>
      <c r="M150" s="103">
        <v>22</v>
      </c>
      <c r="N150" s="103">
        <v>11</v>
      </c>
      <c r="O150" s="138">
        <v>0</v>
      </c>
      <c r="P150" s="138">
        <v>0</v>
      </c>
      <c r="Q150" s="138">
        <v>0</v>
      </c>
      <c r="R150" s="138">
        <v>0</v>
      </c>
      <c r="S150" s="138">
        <v>0</v>
      </c>
      <c r="T150" s="138">
        <v>0</v>
      </c>
      <c r="U150" s="138">
        <v>0</v>
      </c>
      <c r="V150" s="138">
        <v>0</v>
      </c>
      <c r="W150" s="138">
        <v>0</v>
      </c>
      <c r="X150" s="138">
        <v>0</v>
      </c>
    </row>
    <row r="151" spans="2:24" ht="15" customHeight="1" thickTop="1" thickBot="1">
      <c r="B151" s="123" t="s">
        <v>179</v>
      </c>
      <c r="C151" s="103">
        <v>50</v>
      </c>
      <c r="D151" s="103">
        <v>50</v>
      </c>
      <c r="E151" s="103">
        <v>49</v>
      </c>
      <c r="F151" s="138">
        <v>0</v>
      </c>
      <c r="G151" s="103">
        <v>17</v>
      </c>
      <c r="H151" s="103">
        <v>17</v>
      </c>
      <c r="I151" s="103">
        <v>16</v>
      </c>
      <c r="J151" s="103">
        <v>14</v>
      </c>
      <c r="K151" s="138">
        <v>0</v>
      </c>
      <c r="L151" s="138">
        <v>0</v>
      </c>
      <c r="M151" s="138">
        <v>0</v>
      </c>
      <c r="N151" s="138">
        <v>0</v>
      </c>
      <c r="O151" s="138">
        <v>0</v>
      </c>
      <c r="P151" s="138">
        <v>0</v>
      </c>
      <c r="Q151" s="138">
        <v>0</v>
      </c>
      <c r="R151" s="138">
        <v>0</v>
      </c>
      <c r="S151" s="138">
        <v>0</v>
      </c>
      <c r="T151" s="138">
        <v>0</v>
      </c>
      <c r="U151" s="138">
        <v>0</v>
      </c>
      <c r="V151" s="138">
        <v>0</v>
      </c>
      <c r="W151" s="138">
        <v>0</v>
      </c>
      <c r="X151" s="138">
        <v>0</v>
      </c>
    </row>
    <row r="152" spans="2:24" ht="15" customHeight="1" thickTop="1" thickBot="1">
      <c r="B152" s="123" t="s">
        <v>180</v>
      </c>
      <c r="C152" s="103">
        <v>23</v>
      </c>
      <c r="D152" s="103">
        <v>23</v>
      </c>
      <c r="E152" s="103">
        <v>15</v>
      </c>
      <c r="F152" s="138">
        <v>0</v>
      </c>
      <c r="G152" s="138">
        <v>0</v>
      </c>
      <c r="H152" s="138">
        <v>0</v>
      </c>
      <c r="I152" s="138">
        <v>0</v>
      </c>
      <c r="J152" s="138">
        <v>0</v>
      </c>
      <c r="K152" s="138">
        <v>0</v>
      </c>
      <c r="L152" s="138">
        <v>0</v>
      </c>
      <c r="M152" s="138">
        <v>0</v>
      </c>
      <c r="N152" s="138">
        <v>0</v>
      </c>
      <c r="O152" s="138">
        <v>0</v>
      </c>
      <c r="P152" s="138">
        <v>0</v>
      </c>
      <c r="Q152" s="138">
        <v>0</v>
      </c>
      <c r="R152" s="138">
        <v>0</v>
      </c>
      <c r="S152" s="138">
        <v>0</v>
      </c>
      <c r="T152" s="138">
        <v>0</v>
      </c>
      <c r="U152" s="138">
        <v>0</v>
      </c>
      <c r="V152" s="138">
        <v>0</v>
      </c>
      <c r="W152" s="138">
        <v>0</v>
      </c>
      <c r="X152" s="138">
        <v>0</v>
      </c>
    </row>
    <row r="153" spans="2:24" ht="15" customHeight="1" thickTop="1" thickBot="1">
      <c r="B153" s="123" t="s">
        <v>181</v>
      </c>
      <c r="C153" s="103">
        <v>96</v>
      </c>
      <c r="D153" s="103">
        <v>101</v>
      </c>
      <c r="E153" s="103">
        <v>106</v>
      </c>
      <c r="F153" s="103">
        <v>105</v>
      </c>
      <c r="G153" s="103">
        <v>102</v>
      </c>
      <c r="H153" s="103">
        <v>97</v>
      </c>
      <c r="I153" s="103">
        <v>66</v>
      </c>
      <c r="J153" s="103">
        <v>33</v>
      </c>
      <c r="K153" s="103">
        <v>31</v>
      </c>
      <c r="L153" s="103">
        <v>9</v>
      </c>
      <c r="M153" s="103">
        <v>9</v>
      </c>
      <c r="N153" s="138">
        <v>0</v>
      </c>
      <c r="O153" s="138">
        <v>0</v>
      </c>
      <c r="P153" s="138">
        <v>0</v>
      </c>
      <c r="Q153" s="138">
        <v>0</v>
      </c>
      <c r="R153" s="138">
        <v>0</v>
      </c>
      <c r="S153" s="138">
        <v>0</v>
      </c>
      <c r="T153" s="138">
        <v>0</v>
      </c>
      <c r="U153" s="138">
        <v>0</v>
      </c>
      <c r="V153" s="138">
        <v>0</v>
      </c>
      <c r="W153" s="138">
        <v>0</v>
      </c>
      <c r="X153" s="138">
        <v>0</v>
      </c>
    </row>
    <row r="154" spans="2:24" ht="15" customHeight="1" thickTop="1" thickBot="1">
      <c r="B154" s="123" t="s">
        <v>182</v>
      </c>
      <c r="C154" s="103">
        <v>284</v>
      </c>
      <c r="D154" s="103">
        <v>114</v>
      </c>
      <c r="E154" s="103">
        <v>103</v>
      </c>
      <c r="F154" s="103">
        <v>74</v>
      </c>
      <c r="G154" s="103">
        <v>38</v>
      </c>
      <c r="H154" s="103">
        <v>32</v>
      </c>
      <c r="I154" s="103">
        <v>31</v>
      </c>
      <c r="J154" s="103">
        <v>27</v>
      </c>
      <c r="K154" s="103">
        <v>20</v>
      </c>
      <c r="L154" s="103">
        <v>19</v>
      </c>
      <c r="M154" s="138">
        <v>0</v>
      </c>
      <c r="N154" s="138">
        <v>0</v>
      </c>
      <c r="O154" s="138">
        <v>0</v>
      </c>
      <c r="P154" s="138">
        <v>0</v>
      </c>
      <c r="Q154" s="138">
        <v>0</v>
      </c>
      <c r="R154" s="138">
        <v>0</v>
      </c>
      <c r="S154" s="138">
        <v>0</v>
      </c>
      <c r="T154" s="138">
        <v>0</v>
      </c>
      <c r="U154" s="138">
        <v>0</v>
      </c>
      <c r="V154" s="138">
        <v>0</v>
      </c>
      <c r="W154" s="138">
        <v>0</v>
      </c>
      <c r="X154" s="138">
        <v>0</v>
      </c>
    </row>
    <row r="155" spans="2:24" s="60" customFormat="1" ht="15" customHeight="1" thickTop="1" thickBot="1">
      <c r="B155" s="121" t="s">
        <v>188</v>
      </c>
      <c r="C155" s="67">
        <f t="shared" ref="C155:X155" si="12">SUM(C137:C154)</f>
        <v>2119</v>
      </c>
      <c r="D155" s="67">
        <f t="shared" si="12"/>
        <v>1905</v>
      </c>
      <c r="E155" s="67">
        <f t="shared" si="12"/>
        <v>1886</v>
      </c>
      <c r="F155" s="67">
        <f t="shared" si="12"/>
        <v>1643</v>
      </c>
      <c r="G155" s="67">
        <f t="shared" si="12"/>
        <v>1332</v>
      </c>
      <c r="H155" s="67">
        <f t="shared" si="12"/>
        <v>1172</v>
      </c>
      <c r="I155" s="67">
        <f t="shared" si="12"/>
        <v>1035</v>
      </c>
      <c r="J155" s="67">
        <f t="shared" si="12"/>
        <v>795</v>
      </c>
      <c r="K155" s="67">
        <f t="shared" si="12"/>
        <v>718</v>
      </c>
      <c r="L155" s="67">
        <f t="shared" si="12"/>
        <v>621</v>
      </c>
      <c r="M155" s="67">
        <f t="shared" si="12"/>
        <v>226</v>
      </c>
      <c r="N155" s="67">
        <f t="shared" si="12"/>
        <v>161</v>
      </c>
      <c r="O155" s="67">
        <f t="shared" si="12"/>
        <v>93</v>
      </c>
      <c r="P155" s="67">
        <f t="shared" si="12"/>
        <v>47</v>
      </c>
      <c r="Q155" s="67">
        <f t="shared" si="12"/>
        <v>33</v>
      </c>
      <c r="R155" s="67">
        <f t="shared" si="12"/>
        <v>32</v>
      </c>
      <c r="S155" s="67">
        <f t="shared" si="12"/>
        <v>33</v>
      </c>
      <c r="T155" s="67">
        <f t="shared" si="12"/>
        <v>26</v>
      </c>
      <c r="U155" s="67">
        <f t="shared" si="12"/>
        <v>11</v>
      </c>
      <c r="V155" s="67">
        <f t="shared" si="12"/>
        <v>10</v>
      </c>
      <c r="W155" s="67">
        <f t="shared" si="12"/>
        <v>13</v>
      </c>
      <c r="X155" s="67">
        <f t="shared" si="12"/>
        <v>0</v>
      </c>
    </row>
    <row r="156" spans="2:24" ht="15" customHeight="1" thickTop="1">
      <c r="B156" s="122" t="s">
        <v>326</v>
      </c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</row>
    <row r="158" spans="2:24" ht="15" customHeight="1">
      <c r="B158" s="126"/>
      <c r="C158" s="2"/>
      <c r="Q158" s="18"/>
    </row>
    <row r="159" spans="2:24" ht="15" customHeight="1">
      <c r="B159" s="124"/>
      <c r="C159" s="13"/>
      <c r="D159" s="13"/>
    </row>
    <row r="160" spans="2:24" ht="15" customHeight="1">
      <c r="B160" s="124"/>
      <c r="C160" s="13"/>
      <c r="D160" s="13"/>
    </row>
    <row r="161" spans="2:21" ht="15" customHeight="1">
      <c r="B161" s="124"/>
      <c r="C161" s="13"/>
      <c r="D161" s="13"/>
    </row>
    <row r="162" spans="2:21" ht="15" customHeight="1">
      <c r="B162" s="124"/>
      <c r="C162" s="13"/>
      <c r="D162" s="13"/>
    </row>
    <row r="163" spans="2:21" ht="15" customHeight="1">
      <c r="B163" s="124"/>
      <c r="C163" s="13"/>
      <c r="D163" s="13"/>
    </row>
    <row r="164" spans="2:21" ht="15" customHeight="1">
      <c r="B164" s="124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</row>
    <row r="165" spans="2:21" ht="15" customHeight="1">
      <c r="B165" s="124"/>
      <c r="C165" s="13"/>
      <c r="D165" s="13"/>
      <c r="O165" s="13"/>
      <c r="P165" s="13"/>
      <c r="Q165" s="13"/>
      <c r="R165" s="13"/>
      <c r="S165" s="13"/>
      <c r="T165" s="13"/>
      <c r="U165" s="13"/>
    </row>
    <row r="166" spans="2:21" ht="15" customHeight="1">
      <c r="B166" s="124"/>
      <c r="C166" s="13"/>
      <c r="D166" s="13"/>
      <c r="O166" s="13"/>
      <c r="P166" s="13"/>
      <c r="Q166" s="13"/>
      <c r="R166" s="13"/>
      <c r="S166" s="13"/>
      <c r="T166" s="13"/>
      <c r="U166" s="13"/>
    </row>
    <row r="167" spans="2:21" ht="15" customHeight="1">
      <c r="B167" s="124"/>
      <c r="C167" s="13"/>
      <c r="D167" s="13"/>
      <c r="O167" s="13"/>
      <c r="P167" s="13"/>
      <c r="Q167" s="13"/>
      <c r="R167" s="13"/>
      <c r="S167" s="13"/>
      <c r="T167" s="13"/>
      <c r="U167" s="13"/>
    </row>
    <row r="168" spans="2:21" ht="15" customHeight="1">
      <c r="B168" s="124"/>
      <c r="C168" s="13"/>
      <c r="D168" s="13"/>
    </row>
    <row r="169" spans="2:21" ht="15" customHeight="1">
      <c r="B169" s="124"/>
      <c r="C169" s="13"/>
      <c r="D169" s="13"/>
    </row>
    <row r="170" spans="2:21" ht="15" customHeight="1">
      <c r="B170" s="124"/>
      <c r="C170" s="13"/>
      <c r="D170" s="13"/>
    </row>
    <row r="171" spans="2:21" ht="15" customHeight="1">
      <c r="B171" s="124"/>
      <c r="C171" s="13"/>
      <c r="D171" s="13"/>
    </row>
    <row r="172" spans="2:21" ht="15" customHeight="1">
      <c r="B172" s="124"/>
      <c r="C172" s="13"/>
      <c r="D172" s="13"/>
    </row>
    <row r="173" spans="2:21" ht="15" customHeight="1">
      <c r="B173" s="124"/>
      <c r="C173" s="13"/>
      <c r="D173" s="13"/>
    </row>
    <row r="174" spans="2:21" ht="15" customHeight="1">
      <c r="B174" s="124"/>
      <c r="C174" s="13"/>
      <c r="D174" s="13"/>
    </row>
    <row r="175" spans="2:21" ht="15" customHeight="1">
      <c r="B175" s="124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</row>
    <row r="176" spans="2:21" ht="15" customHeight="1">
      <c r="B176" s="124"/>
      <c r="C176" s="13"/>
      <c r="D176" s="13"/>
      <c r="R176" s="13"/>
      <c r="S176" s="13"/>
      <c r="T176" s="13"/>
      <c r="U176" s="13"/>
    </row>
    <row r="177" spans="2:21" ht="15" customHeight="1">
      <c r="B177" s="124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</row>
    <row r="178" spans="2:21" ht="15" customHeight="1">
      <c r="B178" s="124"/>
      <c r="C178" s="13"/>
      <c r="D178" s="13"/>
      <c r="Q178" s="13"/>
      <c r="R178" s="13"/>
      <c r="S178" s="13"/>
      <c r="T178" s="13"/>
      <c r="U178" s="13"/>
    </row>
    <row r="179" spans="2:21" ht="15" customHeight="1">
      <c r="B179" s="124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</row>
    <row r="180" spans="2:21" ht="15" customHeight="1">
      <c r="B180" s="124"/>
      <c r="C180" s="13"/>
      <c r="D180" s="13"/>
    </row>
  </sheetData>
  <sheetProtection algorithmName="SHA-512" hashValue="XIhzrv9JaToteAH6g4gp1L7+QrZUwdkb0jfpVdT06j+FPwv3qRKplF/U3xJ8wRYNPxbDhvcYyAaMRvQmDVlTyQ==" saltValue="WGnNrpyqXEzlY8c8jstAOQ==" spinCount="100000" sheet="1" objects="1" scenarios="1"/>
  <sortState ref="B11:X15">
    <sortCondition descending="1" ref="L11:L15"/>
  </sortState>
  <pageMargins left="0.7" right="0.7" top="0.75" bottom="0.75" header="0.3" footer="0.3"/>
  <pageSetup paperSize="9" scale="5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2">
    <pageSetUpPr fitToPage="1"/>
  </sheetPr>
  <dimension ref="A1:AA108"/>
  <sheetViews>
    <sheetView showGridLines="0" zoomScaleNormal="100" workbookViewId="0">
      <selection activeCell="L10" sqref="L10"/>
    </sheetView>
  </sheetViews>
  <sheetFormatPr baseColWidth="10" defaultRowHeight="15" customHeight="1"/>
  <cols>
    <col min="1" max="1" width="10.85546875" customWidth="1"/>
    <col min="2" max="2" width="44.85546875" customWidth="1"/>
    <col min="3" max="24" width="8.7109375" customWidth="1"/>
  </cols>
  <sheetData>
    <row r="1" spans="1:16" ht="12.75" customHeight="1">
      <c r="A1" s="40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0"/>
    </row>
    <row r="2" spans="1:16" ht="12.7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2.7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ht="12.75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2.7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ht="12.75" customHeight="1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24.75" customHeight="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ht="5.25" customHeight="1">
      <c r="A8" s="40"/>
      <c r="B8" s="10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22.5" customHeight="1">
      <c r="A9" s="40"/>
      <c r="B9" s="101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ht="15" customHeight="1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6" ht="15" customHeight="1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1:16" ht="15" customHeight="1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16" ht="15" customHeight="1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16" ht="15" customHeight="1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1:16" ht="15" customHeight="1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6" ht="15" customHeight="1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20" ht="15" customHeight="1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20" ht="15" customHeight="1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1:20" ht="15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20" ht="15" customHeight="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pans="1:20" ht="15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20" ht="15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20" ht="15" customHeight="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20" ht="1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pans="1:20" ht="1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20" ht="1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20" ht="1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</row>
    <row r="28" spans="1:20" ht="15" customHeight="1">
      <c r="A28" s="40"/>
      <c r="B28" s="40" t="s">
        <v>315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20" ht="15" customHeight="1">
      <c r="A29" s="40"/>
      <c r="B29" s="151" t="s">
        <v>382</v>
      </c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</row>
    <row r="30" spans="1:20" ht="15" customHeight="1">
      <c r="A30" s="40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</row>
    <row r="31" spans="1:20" ht="15" customHeight="1">
      <c r="A31" s="40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</row>
    <row r="32" spans="1:20" ht="1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27" ht="21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27" ht="16.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27" s="90" customFormat="1" ht="36" hidden="1" customHeight="1" thickTop="1" thickBot="1">
      <c r="A35" s="87"/>
      <c r="B35" s="88">
        <v>4</v>
      </c>
      <c r="C35" s="89" t="s">
        <v>0</v>
      </c>
      <c r="D35" s="89" t="s">
        <v>1</v>
      </c>
      <c r="E35" s="89" t="s">
        <v>2</v>
      </c>
      <c r="F35" s="89" t="s">
        <v>3</v>
      </c>
      <c r="G35" s="89" t="s">
        <v>4</v>
      </c>
      <c r="H35" s="89" t="s">
        <v>5</v>
      </c>
      <c r="I35" s="89" t="s">
        <v>6</v>
      </c>
      <c r="J35" s="89" t="s">
        <v>7</v>
      </c>
      <c r="K35" s="89" t="s">
        <v>8</v>
      </c>
      <c r="L35" s="89" t="s">
        <v>185</v>
      </c>
      <c r="M35" s="89" t="s">
        <v>10</v>
      </c>
      <c r="N35" s="89" t="s">
        <v>11</v>
      </c>
      <c r="O35" s="89" t="s">
        <v>196</v>
      </c>
      <c r="P35" s="89" t="s">
        <v>197</v>
      </c>
      <c r="Q35" s="89" t="s">
        <v>198</v>
      </c>
      <c r="R35" s="89" t="s">
        <v>238</v>
      </c>
      <c r="S35" s="89" t="s">
        <v>237</v>
      </c>
      <c r="T35" s="89" t="s">
        <v>288</v>
      </c>
      <c r="U35" s="89" t="s">
        <v>307</v>
      </c>
      <c r="V35" s="89" t="s">
        <v>308</v>
      </c>
      <c r="W35" s="89" t="s">
        <v>309</v>
      </c>
      <c r="X35" s="89" t="s">
        <v>316</v>
      </c>
    </row>
    <row r="36" spans="1:27" s="90" customFormat="1" ht="36" hidden="1" customHeight="1" thickTop="1">
      <c r="A36" s="87"/>
      <c r="B36" s="87" t="str">
        <f>INDEX(B39:B45, $B$35)</f>
        <v>MATRICULADOS</v>
      </c>
      <c r="C36" s="91">
        <f t="shared" ref="C36:X36" si="0">INDEX(C39:C45, $B$35)</f>
        <v>36914</v>
      </c>
      <c r="D36" s="91">
        <f t="shared" si="0"/>
        <v>33298</v>
      </c>
      <c r="E36" s="91">
        <f t="shared" si="0"/>
        <v>33511</v>
      </c>
      <c r="F36" s="91">
        <f t="shared" si="0"/>
        <v>30550</v>
      </c>
      <c r="G36" s="91">
        <f t="shared" si="0"/>
        <v>29786</v>
      </c>
      <c r="H36" s="91">
        <f t="shared" si="0"/>
        <v>27855</v>
      </c>
      <c r="I36" s="91">
        <f t="shared" si="0"/>
        <v>27994</v>
      </c>
      <c r="J36" s="91">
        <f t="shared" si="0"/>
        <v>25346</v>
      </c>
      <c r="K36" s="91">
        <f t="shared" si="0"/>
        <v>23841</v>
      </c>
      <c r="L36" s="91">
        <f t="shared" si="0"/>
        <v>21178</v>
      </c>
      <c r="M36" s="91">
        <f t="shared" si="0"/>
        <v>19425</v>
      </c>
      <c r="N36" s="91">
        <f t="shared" si="0"/>
        <v>18685</v>
      </c>
      <c r="O36" s="91">
        <f t="shared" si="0"/>
        <v>19139</v>
      </c>
      <c r="P36" s="91">
        <f t="shared" si="0"/>
        <v>19607</v>
      </c>
      <c r="Q36" s="91">
        <f t="shared" si="0"/>
        <v>22085</v>
      </c>
      <c r="R36" s="91">
        <f t="shared" si="0"/>
        <v>21919</v>
      </c>
      <c r="S36" s="91">
        <f t="shared" si="0"/>
        <v>24121</v>
      </c>
      <c r="T36" s="91">
        <f t="shared" si="0"/>
        <v>24838</v>
      </c>
      <c r="U36" s="91">
        <f t="shared" si="0"/>
        <v>25789</v>
      </c>
      <c r="V36" s="91">
        <f t="shared" si="0"/>
        <v>25597</v>
      </c>
      <c r="W36" s="91">
        <f t="shared" si="0"/>
        <v>25372</v>
      </c>
      <c r="X36" s="91">
        <f t="shared" si="0"/>
        <v>20881</v>
      </c>
    </row>
    <row r="37" spans="1:27" ht="12.75" customHeight="1" thickBot="1">
      <c r="A37" s="40"/>
      <c r="B37" s="40"/>
    </row>
    <row r="38" spans="1:27" s="60" customFormat="1" ht="36" customHeight="1" thickTop="1" thickBot="1">
      <c r="A38" s="74"/>
      <c r="B38" s="75" t="s">
        <v>200</v>
      </c>
      <c r="C38" s="75" t="s">
        <v>0</v>
      </c>
      <c r="D38" s="75" t="s">
        <v>1</v>
      </c>
      <c r="E38" s="75" t="s">
        <v>2</v>
      </c>
      <c r="F38" s="75" t="s">
        <v>3</v>
      </c>
      <c r="G38" s="75" t="s">
        <v>4</v>
      </c>
      <c r="H38" s="75" t="s">
        <v>5</v>
      </c>
      <c r="I38" s="75" t="s">
        <v>6</v>
      </c>
      <c r="J38" s="75" t="s">
        <v>7</v>
      </c>
      <c r="K38" s="75" t="s">
        <v>8</v>
      </c>
      <c r="L38" s="75" t="s">
        <v>185</v>
      </c>
      <c r="M38" s="75" t="s">
        <v>10</v>
      </c>
      <c r="N38" s="75" t="s">
        <v>11</v>
      </c>
      <c r="O38" s="75" t="s">
        <v>196</v>
      </c>
      <c r="P38" s="75" t="s">
        <v>197</v>
      </c>
      <c r="Q38" s="75" t="s">
        <v>198</v>
      </c>
      <c r="R38" s="75" t="s">
        <v>238</v>
      </c>
      <c r="S38" s="75" t="s">
        <v>237</v>
      </c>
      <c r="T38" s="75" t="s">
        <v>288</v>
      </c>
      <c r="U38" s="75" t="s">
        <v>307</v>
      </c>
      <c r="V38" s="75" t="s">
        <v>308</v>
      </c>
      <c r="W38" s="75" t="s">
        <v>309</v>
      </c>
      <c r="X38" s="75" t="s">
        <v>316</v>
      </c>
    </row>
    <row r="39" spans="1:27" ht="18.75" customHeight="1" thickTop="1" thickBot="1">
      <c r="A39" s="40"/>
      <c r="B39" s="72" t="s">
        <v>375</v>
      </c>
      <c r="C39" s="103">
        <f>'P002'!C12</f>
        <v>14546</v>
      </c>
      <c r="D39" s="103">
        <f>'P002'!D12</f>
        <v>6914</v>
      </c>
      <c r="E39" s="103">
        <f>'P002'!E12</f>
        <v>5830</v>
      </c>
      <c r="F39" s="103">
        <f>'P002'!F12</f>
        <v>2326</v>
      </c>
      <c r="G39" s="103">
        <f>'P002'!G12</f>
        <v>3749</v>
      </c>
      <c r="H39" s="103">
        <f>'P002'!H12</f>
        <v>2056</v>
      </c>
      <c r="I39" s="103">
        <f>'P002'!I12</f>
        <v>4039</v>
      </c>
      <c r="J39" s="103">
        <f>'P002'!J12</f>
        <v>1864</v>
      </c>
      <c r="K39" s="103">
        <f>'P002'!K12</f>
        <v>3356</v>
      </c>
      <c r="L39" s="103">
        <f>'P002'!L12</f>
        <v>2103</v>
      </c>
      <c r="M39" s="103">
        <f>'P002'!M12</f>
        <v>3798</v>
      </c>
      <c r="N39" s="103">
        <f>'P002'!N12</f>
        <v>2348</v>
      </c>
      <c r="O39" s="103">
        <f>'P002'!O12</f>
        <v>4762</v>
      </c>
      <c r="P39" s="103">
        <f>'P002'!P12</f>
        <v>3697</v>
      </c>
      <c r="Q39" s="103">
        <f>'P002'!Q12</f>
        <v>6687</v>
      </c>
      <c r="R39" s="103">
        <f>'P002'!R12</f>
        <v>4939</v>
      </c>
      <c r="S39" s="103">
        <f>'P002'!S12</f>
        <v>8074</v>
      </c>
      <c r="T39" s="103">
        <f>'P002'!T12</f>
        <v>5464</v>
      </c>
      <c r="U39" s="103">
        <f>'P002'!U12</f>
        <v>9764</v>
      </c>
      <c r="V39" s="103">
        <f>'P002'!V12</f>
        <v>5458</v>
      </c>
      <c r="W39" s="103">
        <f>'P002'!W12</f>
        <v>7600</v>
      </c>
      <c r="X39" s="103">
        <f>'P002'!X12</f>
        <v>4715</v>
      </c>
      <c r="Z39" t="s">
        <v>213</v>
      </c>
      <c r="AA39" t="s">
        <v>212</v>
      </c>
    </row>
    <row r="40" spans="1:27" ht="18.75" customHeight="1" thickTop="1" thickBot="1">
      <c r="A40" s="40"/>
      <c r="B40" s="72" t="s">
        <v>376</v>
      </c>
      <c r="C40" s="103">
        <f>'P002'!C42</f>
        <v>11365</v>
      </c>
      <c r="D40" s="103">
        <f>'P002'!D42</f>
        <v>4357</v>
      </c>
      <c r="E40" s="103">
        <f>'P002'!E42</f>
        <v>4861</v>
      </c>
      <c r="F40" s="103">
        <f>'P002'!F42</f>
        <v>1966</v>
      </c>
      <c r="G40" s="103">
        <f>'P002'!G42</f>
        <v>3327</v>
      </c>
      <c r="H40" s="103">
        <f>'P002'!H42</f>
        <v>1758</v>
      </c>
      <c r="I40" s="103">
        <f>'P002'!I42</f>
        <v>3501</v>
      </c>
      <c r="J40" s="103">
        <f>'P002'!J42</f>
        <v>1537</v>
      </c>
      <c r="K40" s="103">
        <f>'P002'!K42</f>
        <v>2979</v>
      </c>
      <c r="L40" s="103">
        <f>'P002'!L42</f>
        <v>1816</v>
      </c>
      <c r="M40" s="103">
        <f>'P002'!M42</f>
        <v>3472</v>
      </c>
      <c r="N40" s="103">
        <f>'P002'!N42</f>
        <v>2172</v>
      </c>
      <c r="O40" s="103">
        <f>'P002'!O42</f>
        <v>3937</v>
      </c>
      <c r="P40" s="103">
        <f>'P002'!P42</f>
        <v>3062</v>
      </c>
      <c r="Q40" s="103">
        <f>'P002'!Q42</f>
        <v>5596</v>
      </c>
      <c r="R40" s="103">
        <f>'P002'!R42</f>
        <v>2631</v>
      </c>
      <c r="S40" s="103">
        <f>'P002'!S42</f>
        <v>4729</v>
      </c>
      <c r="T40" s="103">
        <f>'P002'!T42</f>
        <v>3635</v>
      </c>
      <c r="U40" s="103">
        <f>'P002'!U42</f>
        <v>4426</v>
      </c>
      <c r="V40" s="103">
        <f>'P002'!V42</f>
        <v>2768</v>
      </c>
      <c r="W40" s="103">
        <f>'P002'!W42</f>
        <v>2717</v>
      </c>
      <c r="X40" s="103">
        <f>'P002'!X42</f>
        <v>2142</v>
      </c>
    </row>
    <row r="41" spans="1:27" ht="18.75" customHeight="1" thickTop="1" thickBot="1">
      <c r="A41" s="40"/>
      <c r="B41" s="72" t="s">
        <v>205</v>
      </c>
      <c r="C41" s="103">
        <f>'P002'!C71</f>
        <v>10949</v>
      </c>
      <c r="D41" s="103">
        <f>'P002'!D71</f>
        <v>4027</v>
      </c>
      <c r="E41" s="103">
        <f>'P002'!E71</f>
        <v>3909</v>
      </c>
      <c r="F41" s="103">
        <f>'P002'!F71</f>
        <v>1689</v>
      </c>
      <c r="G41" s="103">
        <f>'P002'!G71</f>
        <v>2847</v>
      </c>
      <c r="H41" s="103">
        <f>'P002'!H71</f>
        <v>1511</v>
      </c>
      <c r="I41" s="103">
        <f>'P002'!I71</f>
        <v>2950</v>
      </c>
      <c r="J41" s="103">
        <f>'P002'!J71</f>
        <v>1211</v>
      </c>
      <c r="K41" s="103">
        <f>'P002'!K71</f>
        <v>2454</v>
      </c>
      <c r="L41" s="103">
        <f>'P002'!L71</f>
        <v>1423</v>
      </c>
      <c r="M41" s="103">
        <f>'P002'!M71</f>
        <v>2740</v>
      </c>
      <c r="N41" s="103">
        <f>'P002'!N71</f>
        <v>1773</v>
      </c>
      <c r="O41" s="103">
        <f>'P002'!O71</f>
        <v>3216</v>
      </c>
      <c r="P41" s="103">
        <f>'P002'!P71</f>
        <v>3338</v>
      </c>
      <c r="Q41" s="103">
        <f>'P002'!Q71</f>
        <v>5034</v>
      </c>
      <c r="R41" s="103">
        <f>'P002'!R71</f>
        <v>2569</v>
      </c>
      <c r="S41" s="103">
        <f>'P002'!S71</f>
        <v>4240</v>
      </c>
      <c r="T41" s="103">
        <f>'P002'!T71</f>
        <v>2970</v>
      </c>
      <c r="U41" s="103">
        <f>'P002'!U71</f>
        <v>3813</v>
      </c>
      <c r="V41" s="103">
        <f>'P002'!V71</f>
        <v>2366</v>
      </c>
      <c r="W41" s="103">
        <f>'P002'!W71</f>
        <v>2543</v>
      </c>
      <c r="X41" s="103">
        <f>'P002'!X71</f>
        <v>1342</v>
      </c>
    </row>
    <row r="42" spans="1:27" ht="18.75" customHeight="1" thickTop="1" thickBot="1">
      <c r="A42" s="40"/>
      <c r="B42" s="72" t="s">
        <v>201</v>
      </c>
      <c r="C42" s="103">
        <f>'P02'!C15</f>
        <v>36914</v>
      </c>
      <c r="D42" s="103">
        <f>'P02'!D15</f>
        <v>33298</v>
      </c>
      <c r="E42" s="103">
        <f>'P02'!E15</f>
        <v>33511</v>
      </c>
      <c r="F42" s="103">
        <f>'P02'!F15</f>
        <v>30550</v>
      </c>
      <c r="G42" s="103">
        <f>'P02'!G15</f>
        <v>29786</v>
      </c>
      <c r="H42" s="103">
        <f>'P02'!H15</f>
        <v>27855</v>
      </c>
      <c r="I42" s="103">
        <f>'P02'!I15</f>
        <v>27994</v>
      </c>
      <c r="J42" s="103">
        <f>'P02'!J15</f>
        <v>25346</v>
      </c>
      <c r="K42" s="103">
        <f>'P02'!K15</f>
        <v>23841</v>
      </c>
      <c r="L42" s="103">
        <f>'P02'!L15</f>
        <v>21178</v>
      </c>
      <c r="M42" s="103">
        <f>'P02'!M15</f>
        <v>19425</v>
      </c>
      <c r="N42" s="103">
        <f>'P02'!N15</f>
        <v>18685</v>
      </c>
      <c r="O42" s="103">
        <f>'P02'!O15</f>
        <v>19139</v>
      </c>
      <c r="P42" s="103">
        <f>'P02'!P15</f>
        <v>19607</v>
      </c>
      <c r="Q42" s="103">
        <f>'P02'!Q15</f>
        <v>22085</v>
      </c>
      <c r="R42" s="103">
        <f>'P02'!R15</f>
        <v>21919</v>
      </c>
      <c r="S42" s="103">
        <f>'P02'!S15</f>
        <v>24121</v>
      </c>
      <c r="T42" s="103">
        <f>'P02'!T15</f>
        <v>24838</v>
      </c>
      <c r="U42" s="103">
        <f>'P02'!U15</f>
        <v>25789</v>
      </c>
      <c r="V42" s="103">
        <f>'P02'!V15</f>
        <v>25597</v>
      </c>
      <c r="W42" s="103">
        <f>'P02'!W15</f>
        <v>25372</v>
      </c>
      <c r="X42" s="103">
        <f>'P02'!X15</f>
        <v>20881</v>
      </c>
    </row>
    <row r="43" spans="1:27" ht="18.75" customHeight="1" thickTop="1" thickBot="1">
      <c r="A43" s="40"/>
      <c r="B43" s="72" t="s">
        <v>202</v>
      </c>
      <c r="C43" s="103">
        <f>'P002'!C108</f>
        <v>1671</v>
      </c>
      <c r="D43" s="103">
        <f>'P002'!D108</f>
        <v>2484</v>
      </c>
      <c r="E43" s="103">
        <f>'P002'!E108</f>
        <v>1876</v>
      </c>
      <c r="F43" s="103">
        <f>'P002'!F108</f>
        <v>2854</v>
      </c>
      <c r="G43" s="103">
        <f>'P002'!G108</f>
        <v>2316</v>
      </c>
      <c r="H43" s="103">
        <f>'P002'!H108</f>
        <v>2044</v>
      </c>
      <c r="I43" s="103">
        <f>'P002'!I108</f>
        <v>1937</v>
      </c>
      <c r="J43" s="103">
        <f>'P002'!J108</f>
        <v>2115</v>
      </c>
      <c r="K43" s="103">
        <f>'P002'!K108</f>
        <v>2602</v>
      </c>
      <c r="L43" s="103">
        <f>'P002'!L108</f>
        <v>3055</v>
      </c>
      <c r="M43" s="103">
        <f>'P002'!M108</f>
        <v>3854</v>
      </c>
      <c r="N43" s="103">
        <f>'P002'!N108</f>
        <v>2788</v>
      </c>
      <c r="O43" s="103">
        <f>'P002'!O108</f>
        <v>2131</v>
      </c>
      <c r="P43" s="103">
        <f>'P002'!P108</f>
        <v>1817</v>
      </c>
      <c r="Q43" s="103">
        <f>'P002'!Q108</f>
        <v>1713</v>
      </c>
      <c r="R43" s="103">
        <f>'P002'!R108</f>
        <v>1337</v>
      </c>
      <c r="S43" s="103">
        <f>'P002'!S108</f>
        <v>1460</v>
      </c>
      <c r="T43" s="103">
        <f>'P002'!T108</f>
        <v>1086</v>
      </c>
      <c r="U43" s="103">
        <f>'P002'!U108</f>
        <v>1422</v>
      </c>
      <c r="V43" s="103">
        <f>'P002'!V108</f>
        <v>1379</v>
      </c>
      <c r="W43" s="103">
        <f>'P002'!W108</f>
        <v>1333</v>
      </c>
      <c r="X43" s="103">
        <f>'P002'!X108</f>
        <v>24</v>
      </c>
    </row>
    <row r="44" spans="1:27" ht="18.75" customHeight="1" thickTop="1" thickBot="1">
      <c r="A44" s="40"/>
      <c r="B44" s="73" t="s">
        <v>286</v>
      </c>
      <c r="C44" s="150" t="s">
        <v>287</v>
      </c>
      <c r="D44" s="150" t="s">
        <v>287</v>
      </c>
      <c r="E44" s="150" t="s">
        <v>287</v>
      </c>
      <c r="F44" s="150" t="s">
        <v>287</v>
      </c>
      <c r="G44" s="150" t="s">
        <v>287</v>
      </c>
      <c r="H44" s="150" t="s">
        <v>287</v>
      </c>
      <c r="I44" s="150" t="s">
        <v>287</v>
      </c>
      <c r="J44" s="150" t="s">
        <v>287</v>
      </c>
      <c r="K44" s="150" t="s">
        <v>287</v>
      </c>
      <c r="L44" s="150" t="s">
        <v>287</v>
      </c>
      <c r="M44" s="150" t="s">
        <v>287</v>
      </c>
      <c r="N44" s="150" t="s">
        <v>287</v>
      </c>
      <c r="O44" s="150" t="s">
        <v>287</v>
      </c>
      <c r="P44" s="150" t="s">
        <v>287</v>
      </c>
      <c r="Q44" s="103">
        <f>'P002'!C162</f>
        <v>5515</v>
      </c>
      <c r="R44" s="103">
        <f>'P002'!D162</f>
        <v>3109</v>
      </c>
      <c r="S44" s="103">
        <f>'P002'!E162</f>
        <v>4934</v>
      </c>
      <c r="T44" s="103">
        <f>'P002'!F162</f>
        <v>3605</v>
      </c>
      <c r="U44" s="103">
        <f>'P002'!G162</f>
        <v>4279</v>
      </c>
      <c r="V44" s="103">
        <f>'P002'!H162</f>
        <v>2663</v>
      </c>
      <c r="W44" s="103">
        <f>'P002'!I162</f>
        <v>2826</v>
      </c>
      <c r="X44" s="103">
        <f>'P002'!J162</f>
        <v>1506</v>
      </c>
    </row>
    <row r="45" spans="1:27" ht="18.75" customHeight="1" thickTop="1" thickBot="1">
      <c r="A45" s="40"/>
      <c r="B45" s="73" t="s">
        <v>204</v>
      </c>
      <c r="C45" s="105">
        <v>0.39800000000000002</v>
      </c>
      <c r="D45" s="105">
        <v>0.28079999999999999</v>
      </c>
      <c r="E45" s="105">
        <v>0.36280000000000001</v>
      </c>
      <c r="F45" s="105">
        <v>0.2717</v>
      </c>
      <c r="G45" s="105">
        <v>0.25600000000000001</v>
      </c>
      <c r="H45" s="105">
        <v>0.436</v>
      </c>
      <c r="I45" s="105">
        <v>0.2918</v>
      </c>
      <c r="J45" s="105">
        <v>0.2419</v>
      </c>
      <c r="K45" s="105">
        <v>0.25030000000000002</v>
      </c>
      <c r="L45" s="105">
        <v>0.25519999999999998</v>
      </c>
      <c r="M45" s="105">
        <v>0.18049999999999999</v>
      </c>
      <c r="N45" s="105">
        <v>0.16489999999999999</v>
      </c>
      <c r="O45" s="105">
        <v>0.13070000000000001</v>
      </c>
      <c r="P45" s="105">
        <v>0.1047</v>
      </c>
      <c r="Q45" s="105">
        <v>0.1221</v>
      </c>
      <c r="R45" s="105">
        <v>0.1074</v>
      </c>
      <c r="S45" s="105">
        <v>0.1226</v>
      </c>
      <c r="T45" s="105">
        <v>9.7000000000000003E-2</v>
      </c>
      <c r="U45" s="149"/>
      <c r="V45" s="149"/>
      <c r="W45" s="149"/>
      <c r="X45" s="149"/>
    </row>
    <row r="46" spans="1:27" ht="15" customHeight="1" thickTop="1">
      <c r="A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</row>
    <row r="47" spans="1:27" ht="15" customHeight="1">
      <c r="A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spans="1:27" ht="1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 spans="1:16" ht="1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1:16" ht="19.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</row>
    <row r="51" spans="1:16" ht="19.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</row>
    <row r="52" spans="1:16" ht="1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1:16" ht="1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</row>
    <row r="54" spans="1:16" ht="1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1:16" ht="1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1:16" ht="1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1:16" ht="1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1:16" ht="1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1:16" ht="1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1:16" ht="1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</row>
    <row r="61" spans="1:16" ht="1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1:16" ht="1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</row>
    <row r="63" spans="1:16" ht="12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</row>
    <row r="64" spans="1:16" ht="1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1:24" s="90" customFormat="1" ht="24" customHeight="1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</row>
    <row r="66" spans="1:24" s="90" customFormat="1" ht="24" hidden="1" customHeight="1" thickTop="1">
      <c r="A66" s="87"/>
      <c r="B66" s="87"/>
      <c r="C66" s="92">
        <v>0.4022</v>
      </c>
      <c r="D66" s="92">
        <v>0.28270000000000001</v>
      </c>
      <c r="E66" s="92">
        <v>0.36549999999999999</v>
      </c>
      <c r="F66" s="92">
        <v>0.27339999999999998</v>
      </c>
      <c r="G66" s="92">
        <v>0.2487</v>
      </c>
      <c r="H66" s="92">
        <v>0.42370000000000002</v>
      </c>
      <c r="I66" s="92">
        <v>0.28389999999999999</v>
      </c>
      <c r="J66" s="92">
        <v>0.2324</v>
      </c>
      <c r="K66" s="92">
        <v>0.2452</v>
      </c>
      <c r="L66" s="92">
        <v>0.23180000000000001</v>
      </c>
      <c r="M66" s="92">
        <v>0.16830000000000001</v>
      </c>
      <c r="N66" s="92">
        <v>0.1552</v>
      </c>
      <c r="O66" s="92">
        <v>0.12509999999999999</v>
      </c>
      <c r="P66" s="92">
        <v>0.10100000000000001</v>
      </c>
      <c r="Q66" s="92">
        <v>0.12</v>
      </c>
      <c r="R66" s="92">
        <v>0.1082</v>
      </c>
    </row>
    <row r="67" spans="1:24" s="90" customFormat="1" ht="24" hidden="1" customHeight="1" thickBot="1">
      <c r="A67" s="87"/>
      <c r="B67" s="87"/>
      <c r="C67" s="87" t="s">
        <v>0</v>
      </c>
      <c r="D67" s="87" t="s">
        <v>1</v>
      </c>
      <c r="E67" s="87" t="s">
        <v>2</v>
      </c>
      <c r="F67" s="87" t="s">
        <v>3</v>
      </c>
      <c r="G67" s="87" t="s">
        <v>4</v>
      </c>
      <c r="H67" s="87" t="s">
        <v>5</v>
      </c>
      <c r="I67" s="87" t="s">
        <v>6</v>
      </c>
      <c r="J67" s="87" t="s">
        <v>7</v>
      </c>
      <c r="K67" s="87" t="s">
        <v>8</v>
      </c>
      <c r="L67" s="87" t="s">
        <v>185</v>
      </c>
      <c r="M67" s="87" t="s">
        <v>10</v>
      </c>
      <c r="N67" s="87" t="s">
        <v>11</v>
      </c>
      <c r="O67" s="87" t="s">
        <v>196</v>
      </c>
      <c r="P67" s="87" t="s">
        <v>197</v>
      </c>
      <c r="Q67" s="90" t="s">
        <v>198</v>
      </c>
      <c r="R67" s="90" t="s">
        <v>238</v>
      </c>
      <c r="S67" s="90" t="s">
        <v>237</v>
      </c>
      <c r="T67" s="90" t="s">
        <v>288</v>
      </c>
      <c r="U67" s="90" t="s">
        <v>307</v>
      </c>
      <c r="V67" s="90" t="s">
        <v>308</v>
      </c>
      <c r="W67" s="90" t="s">
        <v>309</v>
      </c>
      <c r="X67" s="90" t="s">
        <v>310</v>
      </c>
    </row>
    <row r="68" spans="1:24" s="90" customFormat="1" ht="24" hidden="1" customHeight="1" thickTop="1" thickBot="1">
      <c r="A68" s="87"/>
      <c r="B68" s="104" t="s">
        <v>204</v>
      </c>
      <c r="C68" s="93">
        <f t="shared" ref="C68:T68" si="1">C45</f>
        <v>0.39800000000000002</v>
      </c>
      <c r="D68" s="93">
        <f t="shared" si="1"/>
        <v>0.28079999999999999</v>
      </c>
      <c r="E68" s="93">
        <f t="shared" si="1"/>
        <v>0.36280000000000001</v>
      </c>
      <c r="F68" s="93">
        <f t="shared" si="1"/>
        <v>0.2717</v>
      </c>
      <c r="G68" s="93">
        <f t="shared" si="1"/>
        <v>0.25600000000000001</v>
      </c>
      <c r="H68" s="93">
        <f t="shared" si="1"/>
        <v>0.436</v>
      </c>
      <c r="I68" s="93">
        <f t="shared" si="1"/>
        <v>0.2918</v>
      </c>
      <c r="J68" s="93">
        <f t="shared" si="1"/>
        <v>0.2419</v>
      </c>
      <c r="K68" s="93">
        <f t="shared" si="1"/>
        <v>0.25030000000000002</v>
      </c>
      <c r="L68" s="93">
        <f t="shared" si="1"/>
        <v>0.25519999999999998</v>
      </c>
      <c r="M68" s="93">
        <f t="shared" si="1"/>
        <v>0.18049999999999999</v>
      </c>
      <c r="N68" s="93">
        <f t="shared" si="1"/>
        <v>0.16489999999999999</v>
      </c>
      <c r="O68" s="93">
        <f t="shared" si="1"/>
        <v>0.13070000000000001</v>
      </c>
      <c r="P68" s="93">
        <f t="shared" si="1"/>
        <v>0.1047</v>
      </c>
      <c r="Q68" s="93">
        <f t="shared" si="1"/>
        <v>0.1221</v>
      </c>
      <c r="R68" s="93">
        <f t="shared" si="1"/>
        <v>0.1074</v>
      </c>
      <c r="S68" s="93">
        <f t="shared" si="1"/>
        <v>0.1226</v>
      </c>
      <c r="T68" s="93">
        <f t="shared" si="1"/>
        <v>9.7000000000000003E-2</v>
      </c>
      <c r="U68" s="93">
        <f t="shared" ref="U68:X68" si="2">U45</f>
        <v>0</v>
      </c>
      <c r="V68" s="93">
        <f t="shared" si="2"/>
        <v>0</v>
      </c>
      <c r="W68" s="93">
        <f t="shared" si="2"/>
        <v>0</v>
      </c>
      <c r="X68" s="93">
        <f t="shared" si="2"/>
        <v>0</v>
      </c>
    </row>
    <row r="69" spans="1:24" s="90" customFormat="1" ht="24" hidden="1" customHeight="1" thickTop="1" thickBot="1">
      <c r="A69" s="87"/>
      <c r="B69" s="94" t="s">
        <v>314</v>
      </c>
      <c r="C69" s="95">
        <f>C82</f>
        <v>0.60199999999999998</v>
      </c>
      <c r="D69" s="95">
        <f t="shared" ref="D69:U71" si="3">D82</f>
        <v>0.71920000000000006</v>
      </c>
      <c r="E69" s="95">
        <f t="shared" si="3"/>
        <v>0.63719999999999999</v>
      </c>
      <c r="F69" s="95">
        <f t="shared" si="3"/>
        <v>0.72829999999999995</v>
      </c>
      <c r="G69" s="95">
        <f t="shared" si="3"/>
        <v>0.74399999999999999</v>
      </c>
      <c r="H69" s="95">
        <f t="shared" si="3"/>
        <v>0.56400000000000006</v>
      </c>
      <c r="I69" s="95">
        <f t="shared" si="3"/>
        <v>0.70819999999999994</v>
      </c>
      <c r="J69" s="95">
        <f t="shared" si="3"/>
        <v>0.7581</v>
      </c>
      <c r="K69" s="95">
        <f t="shared" si="3"/>
        <v>0.74970000000000003</v>
      </c>
      <c r="L69" s="95">
        <f t="shared" si="3"/>
        <v>0.74480000000000002</v>
      </c>
      <c r="M69" s="95">
        <f t="shared" si="3"/>
        <v>0.81950000000000001</v>
      </c>
      <c r="N69" s="95">
        <f t="shared" si="3"/>
        <v>0.83509999999999995</v>
      </c>
      <c r="O69" s="95">
        <f t="shared" si="3"/>
        <v>0.86929999999999996</v>
      </c>
      <c r="P69" s="95">
        <f t="shared" si="3"/>
        <v>0.89529999999999998</v>
      </c>
      <c r="Q69" s="95">
        <f t="shared" si="3"/>
        <v>0.87790000000000001</v>
      </c>
      <c r="R69" s="95">
        <f>R82</f>
        <v>0.89260000000000006</v>
      </c>
      <c r="S69" s="95">
        <f t="shared" si="3"/>
        <v>0.87739999999999996</v>
      </c>
      <c r="T69" s="95">
        <f>T82</f>
        <v>0.90300000000000002</v>
      </c>
      <c r="U69" s="95" t="str">
        <f t="shared" ref="U69:X70" si="4">U82</f>
        <v/>
      </c>
      <c r="V69" s="95">
        <f t="shared" si="4"/>
        <v>0</v>
      </c>
      <c r="W69" s="95">
        <f t="shared" si="4"/>
        <v>0</v>
      </c>
      <c r="X69" s="95">
        <f t="shared" si="4"/>
        <v>0</v>
      </c>
    </row>
    <row r="70" spans="1:24" s="90" customFormat="1" ht="24" hidden="1" customHeight="1" thickTop="1" thickBot="1">
      <c r="A70" s="87"/>
      <c r="B70" s="94" t="s">
        <v>312</v>
      </c>
      <c r="C70" s="95">
        <f t="shared" ref="C70:R70" si="5">C83</f>
        <v>0.75271552316788115</v>
      </c>
      <c r="D70" s="95">
        <f t="shared" si="5"/>
        <v>0.58244142319930581</v>
      </c>
      <c r="E70" s="95">
        <f t="shared" si="5"/>
        <v>0.67049742710120064</v>
      </c>
      <c r="F70" s="95">
        <f t="shared" si="5"/>
        <v>0.7261392949269132</v>
      </c>
      <c r="G70" s="95">
        <f t="shared" si="5"/>
        <v>0.75940250733528936</v>
      </c>
      <c r="H70" s="95">
        <f t="shared" si="5"/>
        <v>0.7349221789883269</v>
      </c>
      <c r="I70" s="95">
        <f t="shared" si="5"/>
        <v>0.73037880663530574</v>
      </c>
      <c r="J70" s="95">
        <f t="shared" si="5"/>
        <v>0.64967811158798283</v>
      </c>
      <c r="K70" s="95">
        <f t="shared" si="5"/>
        <v>0.73122765196662698</v>
      </c>
      <c r="L70" s="95">
        <f t="shared" si="5"/>
        <v>0.67665240133143134</v>
      </c>
      <c r="M70" s="95">
        <f t="shared" si="5"/>
        <v>0.72143233280674035</v>
      </c>
      <c r="N70" s="95">
        <f t="shared" si="5"/>
        <v>0.7551107325383305</v>
      </c>
      <c r="O70" s="95">
        <f t="shared" si="5"/>
        <v>0.67534649307013861</v>
      </c>
      <c r="P70" s="95">
        <f t="shared" si="5"/>
        <v>0.90289423857181494</v>
      </c>
      <c r="Q70" s="95">
        <f t="shared" si="5"/>
        <v>0.75280394795872585</v>
      </c>
      <c r="R70" s="95">
        <f t="shared" si="5"/>
        <v>0.52014577849767163</v>
      </c>
      <c r="S70" s="95">
        <f t="shared" si="3"/>
        <v>0.52514243249938075</v>
      </c>
      <c r="T70" s="95">
        <f t="shared" si="3"/>
        <v>0.54355783308931183</v>
      </c>
      <c r="U70" s="95">
        <f t="shared" si="3"/>
        <v>0.39051618189266696</v>
      </c>
      <c r="V70" s="95">
        <f t="shared" si="4"/>
        <v>0.43349212165628437</v>
      </c>
      <c r="W70" s="95">
        <f t="shared" si="4"/>
        <v>0.33460526315789474</v>
      </c>
      <c r="X70" s="95">
        <f t="shared" si="4"/>
        <v>0.28462354188759281</v>
      </c>
    </row>
    <row r="71" spans="1:24" s="90" customFormat="1" ht="24" hidden="1" customHeight="1" thickTop="1" thickBot="1">
      <c r="A71" s="87"/>
      <c r="B71" s="94" t="s">
        <v>313</v>
      </c>
      <c r="C71" s="95">
        <f>C84</f>
        <v>0.78131445070809846</v>
      </c>
      <c r="D71" s="95">
        <f t="shared" si="3"/>
        <v>0.63017066820943013</v>
      </c>
      <c r="E71" s="95">
        <f t="shared" si="3"/>
        <v>0.83379073756432243</v>
      </c>
      <c r="F71" s="95">
        <f t="shared" si="3"/>
        <v>0.84522785898538266</v>
      </c>
      <c r="G71" s="95">
        <f t="shared" si="3"/>
        <v>0.88743664977327286</v>
      </c>
      <c r="H71" s="95">
        <f t="shared" si="3"/>
        <v>0.85505836575875482</v>
      </c>
      <c r="I71" s="95">
        <f t="shared" si="3"/>
        <v>0.86679871255261198</v>
      </c>
      <c r="J71" s="95">
        <f t="shared" si="3"/>
        <v>0.82457081545064381</v>
      </c>
      <c r="K71" s="95">
        <f t="shared" si="3"/>
        <v>0.88766388557806908</v>
      </c>
      <c r="L71" s="95">
        <f t="shared" si="3"/>
        <v>0.86352829291488353</v>
      </c>
      <c r="M71" s="95">
        <f t="shared" si="3"/>
        <v>0.91416535018430756</v>
      </c>
      <c r="N71" s="95">
        <f t="shared" si="3"/>
        <v>0.92504258943781947</v>
      </c>
      <c r="O71" s="95">
        <f>O84</f>
        <v>0.82675346493070134</v>
      </c>
      <c r="P71" s="95">
        <f t="shared" si="3"/>
        <v>0.82823911279415741</v>
      </c>
      <c r="Q71" s="95">
        <f t="shared" si="3"/>
        <v>0.83684761477493641</v>
      </c>
      <c r="R71" s="95">
        <f t="shared" si="3"/>
        <v>0.53269892690828102</v>
      </c>
      <c r="S71" s="95">
        <f t="shared" si="3"/>
        <v>0.58570720832301215</v>
      </c>
      <c r="T71" s="95">
        <f>T84</f>
        <v>0.66526354319180092</v>
      </c>
      <c r="U71" s="95">
        <f t="shared" ref="U71:X71" si="6">U84</f>
        <v>0.45329782875870545</v>
      </c>
      <c r="V71" s="95">
        <f t="shared" si="6"/>
        <v>0.5071454745327959</v>
      </c>
      <c r="W71" s="95">
        <f t="shared" si="6"/>
        <v>0.35749999999999998</v>
      </c>
      <c r="X71" s="95">
        <f t="shared" si="6"/>
        <v>0.4542948038176034</v>
      </c>
    </row>
    <row r="72" spans="1:24" s="90" customFormat="1" ht="24" hidden="1" customHeight="1" thickTop="1">
      <c r="A72" s="87" t="str">
        <f>INDEX(B68:B71, $B$72)</f>
        <v>SELCTIVIDAD  (Admitidos/Inscritos)</v>
      </c>
      <c r="B72" s="87">
        <v>4</v>
      </c>
      <c r="C72" s="95">
        <f>INDEX(C68:C71, $B$72)</f>
        <v>0.78131445070809846</v>
      </c>
      <c r="D72" s="95">
        <f t="shared" ref="D72:X72" si="7">INDEX(D68:D71, $B$72)</f>
        <v>0.63017066820943013</v>
      </c>
      <c r="E72" s="95">
        <f t="shared" si="7"/>
        <v>0.83379073756432243</v>
      </c>
      <c r="F72" s="95">
        <f t="shared" si="7"/>
        <v>0.84522785898538266</v>
      </c>
      <c r="G72" s="95">
        <f t="shared" si="7"/>
        <v>0.88743664977327286</v>
      </c>
      <c r="H72" s="95">
        <f t="shared" si="7"/>
        <v>0.85505836575875482</v>
      </c>
      <c r="I72" s="95">
        <f>INDEX(I68:I71, $B$72)</f>
        <v>0.86679871255261198</v>
      </c>
      <c r="J72" s="95">
        <f t="shared" si="7"/>
        <v>0.82457081545064381</v>
      </c>
      <c r="K72" s="95">
        <f t="shared" si="7"/>
        <v>0.88766388557806908</v>
      </c>
      <c r="L72" s="95">
        <f t="shared" si="7"/>
        <v>0.86352829291488353</v>
      </c>
      <c r="M72" s="95">
        <f t="shared" si="7"/>
        <v>0.91416535018430756</v>
      </c>
      <c r="N72" s="95">
        <f t="shared" si="7"/>
        <v>0.92504258943781947</v>
      </c>
      <c r="O72" s="95">
        <f t="shared" si="7"/>
        <v>0.82675346493070134</v>
      </c>
      <c r="P72" s="95">
        <f t="shared" si="7"/>
        <v>0.82823911279415741</v>
      </c>
      <c r="Q72" s="95">
        <f t="shared" si="7"/>
        <v>0.83684761477493641</v>
      </c>
      <c r="R72" s="95">
        <f t="shared" si="7"/>
        <v>0.53269892690828102</v>
      </c>
      <c r="S72" s="95">
        <f t="shared" si="7"/>
        <v>0.58570720832301215</v>
      </c>
      <c r="T72" s="95">
        <f t="shared" si="7"/>
        <v>0.66526354319180092</v>
      </c>
      <c r="U72" s="95">
        <f t="shared" si="7"/>
        <v>0.45329782875870545</v>
      </c>
      <c r="V72" s="95">
        <f t="shared" si="7"/>
        <v>0.5071454745327959</v>
      </c>
      <c r="W72" s="95">
        <f t="shared" si="7"/>
        <v>0.35749999999999998</v>
      </c>
      <c r="X72" s="95">
        <f t="shared" si="7"/>
        <v>0.4542948038176034</v>
      </c>
    </row>
    <row r="73" spans="1:24" s="90" customFormat="1" ht="17.25" customHeight="1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</row>
    <row r="74" spans="1:24" ht="15" customHeight="1">
      <c r="A74" s="40"/>
    </row>
    <row r="75" spans="1:24" ht="15" customHeight="1">
      <c r="A75" s="40"/>
    </row>
    <row r="76" spans="1:24" ht="15" customHeight="1">
      <c r="A76" s="40"/>
    </row>
    <row r="77" spans="1:24" ht="15" customHeight="1" thickBot="1">
      <c r="A77" s="40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</row>
    <row r="78" spans="1:24" ht="18" customHeight="1" thickTop="1" thickBot="1">
      <c r="A78" s="40"/>
      <c r="B78" s="75" t="s">
        <v>200</v>
      </c>
      <c r="C78" s="75" t="s">
        <v>0</v>
      </c>
      <c r="D78" s="75" t="s">
        <v>1</v>
      </c>
      <c r="E78" s="75" t="s">
        <v>2</v>
      </c>
      <c r="F78" s="75" t="s">
        <v>3</v>
      </c>
      <c r="G78" s="75" t="s">
        <v>4</v>
      </c>
      <c r="H78" s="75" t="s">
        <v>5</v>
      </c>
      <c r="I78" s="75" t="s">
        <v>6</v>
      </c>
      <c r="J78" s="75" t="s">
        <v>7</v>
      </c>
      <c r="K78" s="75" t="s">
        <v>8</v>
      </c>
      <c r="L78" s="75" t="s">
        <v>185</v>
      </c>
      <c r="M78" s="75" t="s">
        <v>10</v>
      </c>
      <c r="N78" s="75" t="s">
        <v>11</v>
      </c>
      <c r="O78" s="75" t="s">
        <v>196</v>
      </c>
      <c r="P78" s="75" t="s">
        <v>197</v>
      </c>
      <c r="Q78" s="75" t="s">
        <v>198</v>
      </c>
      <c r="R78" s="75" t="s">
        <v>238</v>
      </c>
      <c r="S78" s="75" t="s">
        <v>237</v>
      </c>
      <c r="T78" s="75" t="s">
        <v>288</v>
      </c>
      <c r="U78" s="75" t="s">
        <v>307</v>
      </c>
      <c r="V78" s="75" t="s">
        <v>308</v>
      </c>
      <c r="W78" s="75" t="s">
        <v>309</v>
      </c>
      <c r="X78" s="75" t="s">
        <v>310</v>
      </c>
    </row>
    <row r="79" spans="1:24" ht="19.5" customHeight="1" thickTop="1" thickBot="1">
      <c r="A79" s="40"/>
      <c r="B79" s="72" t="s">
        <v>208</v>
      </c>
      <c r="C79" s="103">
        <f>C39</f>
        <v>14546</v>
      </c>
      <c r="D79" s="103">
        <f t="shared" ref="D79:U79" si="8">D39</f>
        <v>6914</v>
      </c>
      <c r="E79" s="103">
        <f t="shared" si="8"/>
        <v>5830</v>
      </c>
      <c r="F79" s="103">
        <f t="shared" si="8"/>
        <v>2326</v>
      </c>
      <c r="G79" s="103">
        <f t="shared" si="8"/>
        <v>3749</v>
      </c>
      <c r="H79" s="103">
        <f t="shared" si="8"/>
        <v>2056</v>
      </c>
      <c r="I79" s="103">
        <f t="shared" si="8"/>
        <v>4039</v>
      </c>
      <c r="J79" s="103">
        <f t="shared" si="8"/>
        <v>1864</v>
      </c>
      <c r="K79" s="103">
        <f t="shared" si="8"/>
        <v>3356</v>
      </c>
      <c r="L79" s="103">
        <f t="shared" si="8"/>
        <v>2103</v>
      </c>
      <c r="M79" s="103">
        <f t="shared" si="8"/>
        <v>3798</v>
      </c>
      <c r="N79" s="103">
        <f t="shared" si="8"/>
        <v>2348</v>
      </c>
      <c r="O79" s="103">
        <f t="shared" si="8"/>
        <v>4762</v>
      </c>
      <c r="P79" s="103">
        <f t="shared" si="8"/>
        <v>3697</v>
      </c>
      <c r="Q79" s="103">
        <f t="shared" si="8"/>
        <v>6687</v>
      </c>
      <c r="R79" s="103">
        <f t="shared" si="8"/>
        <v>4939</v>
      </c>
      <c r="S79" s="103">
        <f t="shared" si="8"/>
        <v>8074</v>
      </c>
      <c r="T79" s="103">
        <f t="shared" si="8"/>
        <v>5464</v>
      </c>
      <c r="U79" s="103">
        <f t="shared" si="8"/>
        <v>9764</v>
      </c>
      <c r="V79" s="103">
        <f t="shared" ref="V79:X79" si="9">V39</f>
        <v>5458</v>
      </c>
      <c r="W79" s="103">
        <f t="shared" si="9"/>
        <v>7600</v>
      </c>
      <c r="X79" s="103">
        <f t="shared" si="9"/>
        <v>4715</v>
      </c>
    </row>
    <row r="80" spans="1:24" ht="19.5" customHeight="1" thickTop="1" thickBot="1">
      <c r="A80" s="40"/>
      <c r="B80" s="72" t="s">
        <v>209</v>
      </c>
      <c r="C80" s="103">
        <f>C40</f>
        <v>11365</v>
      </c>
      <c r="D80" s="103">
        <f t="shared" ref="D80:T80" si="10">D40</f>
        <v>4357</v>
      </c>
      <c r="E80" s="103">
        <f t="shared" si="10"/>
        <v>4861</v>
      </c>
      <c r="F80" s="103">
        <f t="shared" si="10"/>
        <v>1966</v>
      </c>
      <c r="G80" s="103">
        <f t="shared" si="10"/>
        <v>3327</v>
      </c>
      <c r="H80" s="103">
        <f t="shared" si="10"/>
        <v>1758</v>
      </c>
      <c r="I80" s="103">
        <f t="shared" si="10"/>
        <v>3501</v>
      </c>
      <c r="J80" s="103">
        <f t="shared" si="10"/>
        <v>1537</v>
      </c>
      <c r="K80" s="103">
        <f t="shared" si="10"/>
        <v>2979</v>
      </c>
      <c r="L80" s="103">
        <f t="shared" si="10"/>
        <v>1816</v>
      </c>
      <c r="M80" s="103">
        <f t="shared" si="10"/>
        <v>3472</v>
      </c>
      <c r="N80" s="103">
        <f t="shared" si="10"/>
        <v>2172</v>
      </c>
      <c r="O80" s="103">
        <f t="shared" si="10"/>
        <v>3937</v>
      </c>
      <c r="P80" s="103">
        <f t="shared" si="10"/>
        <v>3062</v>
      </c>
      <c r="Q80" s="103">
        <f t="shared" si="10"/>
        <v>5596</v>
      </c>
      <c r="R80" s="103">
        <f t="shared" si="10"/>
        <v>2631</v>
      </c>
      <c r="S80" s="103">
        <f t="shared" si="10"/>
        <v>4729</v>
      </c>
      <c r="T80" s="103">
        <f t="shared" si="10"/>
        <v>3635</v>
      </c>
      <c r="U80" s="103">
        <f t="shared" ref="U80:X80" si="11">U40</f>
        <v>4426</v>
      </c>
      <c r="V80" s="103">
        <f t="shared" si="11"/>
        <v>2768</v>
      </c>
      <c r="W80" s="103">
        <f t="shared" si="11"/>
        <v>2717</v>
      </c>
      <c r="X80" s="103">
        <f t="shared" si="11"/>
        <v>2142</v>
      </c>
    </row>
    <row r="81" spans="1:24" ht="19.5" customHeight="1" thickTop="1" thickBot="1">
      <c r="A81" s="40"/>
      <c r="B81" s="72" t="s">
        <v>210</v>
      </c>
      <c r="C81" s="103">
        <f>C41</f>
        <v>10949</v>
      </c>
      <c r="D81" s="103">
        <f t="shared" ref="D81:T81" si="12">D41</f>
        <v>4027</v>
      </c>
      <c r="E81" s="103">
        <f t="shared" si="12"/>
        <v>3909</v>
      </c>
      <c r="F81" s="103">
        <f t="shared" si="12"/>
        <v>1689</v>
      </c>
      <c r="G81" s="103">
        <f t="shared" si="12"/>
        <v>2847</v>
      </c>
      <c r="H81" s="103">
        <f t="shared" si="12"/>
        <v>1511</v>
      </c>
      <c r="I81" s="103">
        <f t="shared" si="12"/>
        <v>2950</v>
      </c>
      <c r="J81" s="103">
        <f t="shared" si="12"/>
        <v>1211</v>
      </c>
      <c r="K81" s="103">
        <f t="shared" si="12"/>
        <v>2454</v>
      </c>
      <c r="L81" s="103">
        <f t="shared" si="12"/>
        <v>1423</v>
      </c>
      <c r="M81" s="103">
        <f t="shared" si="12"/>
        <v>2740</v>
      </c>
      <c r="N81" s="103">
        <f t="shared" si="12"/>
        <v>1773</v>
      </c>
      <c r="O81" s="103">
        <f t="shared" si="12"/>
        <v>3216</v>
      </c>
      <c r="P81" s="103">
        <f t="shared" si="12"/>
        <v>3338</v>
      </c>
      <c r="Q81" s="103">
        <f t="shared" si="12"/>
        <v>5034</v>
      </c>
      <c r="R81" s="103">
        <f t="shared" si="12"/>
        <v>2569</v>
      </c>
      <c r="S81" s="103">
        <f t="shared" si="12"/>
        <v>4240</v>
      </c>
      <c r="T81" s="103">
        <f t="shared" si="12"/>
        <v>2970</v>
      </c>
      <c r="U81" s="103">
        <f t="shared" ref="U81:X81" si="13">U41</f>
        <v>3813</v>
      </c>
      <c r="V81" s="103">
        <f t="shared" si="13"/>
        <v>2366</v>
      </c>
      <c r="W81" s="103">
        <f t="shared" si="13"/>
        <v>2543</v>
      </c>
      <c r="X81" s="103">
        <f t="shared" si="13"/>
        <v>1342</v>
      </c>
    </row>
    <row r="82" spans="1:24" ht="19.5" customHeight="1" thickTop="1" thickBot="1">
      <c r="A82" s="40"/>
      <c r="B82" s="72" t="s">
        <v>311</v>
      </c>
      <c r="C82" s="148">
        <f t="shared" ref="C82:R82" si="14">IF(C45="","",1-C45)</f>
        <v>0.60199999999999998</v>
      </c>
      <c r="D82" s="148">
        <f t="shared" si="14"/>
        <v>0.71920000000000006</v>
      </c>
      <c r="E82" s="148">
        <f t="shared" si="14"/>
        <v>0.63719999999999999</v>
      </c>
      <c r="F82" s="148">
        <f t="shared" si="14"/>
        <v>0.72829999999999995</v>
      </c>
      <c r="G82" s="148">
        <f t="shared" si="14"/>
        <v>0.74399999999999999</v>
      </c>
      <c r="H82" s="148">
        <f t="shared" si="14"/>
        <v>0.56400000000000006</v>
      </c>
      <c r="I82" s="148">
        <f t="shared" si="14"/>
        <v>0.70819999999999994</v>
      </c>
      <c r="J82" s="148">
        <f t="shared" si="14"/>
        <v>0.7581</v>
      </c>
      <c r="K82" s="148">
        <f t="shared" si="14"/>
        <v>0.74970000000000003</v>
      </c>
      <c r="L82" s="148">
        <f t="shared" si="14"/>
        <v>0.74480000000000002</v>
      </c>
      <c r="M82" s="148">
        <f t="shared" si="14"/>
        <v>0.81950000000000001</v>
      </c>
      <c r="N82" s="148">
        <f t="shared" si="14"/>
        <v>0.83509999999999995</v>
      </c>
      <c r="O82" s="148">
        <f t="shared" si="14"/>
        <v>0.86929999999999996</v>
      </c>
      <c r="P82" s="148">
        <f t="shared" si="14"/>
        <v>0.89529999999999998</v>
      </c>
      <c r="Q82" s="148">
        <f t="shared" si="14"/>
        <v>0.87790000000000001</v>
      </c>
      <c r="R82" s="148">
        <f t="shared" si="14"/>
        <v>0.89260000000000006</v>
      </c>
      <c r="S82" s="148">
        <f t="shared" ref="S82:T82" si="15">IF(S45="","",1-S45)</f>
        <v>0.87739999999999996</v>
      </c>
      <c r="T82" s="148">
        <f t="shared" si="15"/>
        <v>0.90300000000000002</v>
      </c>
      <c r="U82" s="148" t="str">
        <f>IF(U45="","",1-U45)</f>
        <v/>
      </c>
      <c r="V82" s="148"/>
      <c r="W82" s="148"/>
      <c r="X82" s="148"/>
    </row>
    <row r="83" spans="1:24" ht="19.5" customHeight="1" thickTop="1" thickBot="1">
      <c r="A83" s="40"/>
      <c r="B83" s="72" t="s">
        <v>312</v>
      </c>
      <c r="C83" s="148">
        <f>C81/C79</f>
        <v>0.75271552316788115</v>
      </c>
      <c r="D83" s="148">
        <f>D81/D79</f>
        <v>0.58244142319930581</v>
      </c>
      <c r="E83" s="148">
        <f t="shared" ref="E83:Q83" si="16">E81/E79</f>
        <v>0.67049742710120064</v>
      </c>
      <c r="F83" s="148">
        <f t="shared" si="16"/>
        <v>0.7261392949269132</v>
      </c>
      <c r="G83" s="148">
        <f t="shared" si="16"/>
        <v>0.75940250733528936</v>
      </c>
      <c r="H83" s="148">
        <f t="shared" si="16"/>
        <v>0.7349221789883269</v>
      </c>
      <c r="I83" s="148">
        <f t="shared" si="16"/>
        <v>0.73037880663530574</v>
      </c>
      <c r="J83" s="148">
        <f t="shared" si="16"/>
        <v>0.64967811158798283</v>
      </c>
      <c r="K83" s="148">
        <f t="shared" si="16"/>
        <v>0.73122765196662698</v>
      </c>
      <c r="L83" s="148">
        <f t="shared" si="16"/>
        <v>0.67665240133143134</v>
      </c>
      <c r="M83" s="148">
        <f t="shared" si="16"/>
        <v>0.72143233280674035</v>
      </c>
      <c r="N83" s="148">
        <f t="shared" si="16"/>
        <v>0.7551107325383305</v>
      </c>
      <c r="O83" s="148">
        <f t="shared" si="16"/>
        <v>0.67534649307013861</v>
      </c>
      <c r="P83" s="148">
        <f t="shared" si="16"/>
        <v>0.90289423857181494</v>
      </c>
      <c r="Q83" s="148">
        <f t="shared" si="16"/>
        <v>0.75280394795872585</v>
      </c>
      <c r="R83" s="148">
        <f>R81/R79</f>
        <v>0.52014577849767163</v>
      </c>
      <c r="S83" s="148">
        <f t="shared" ref="S83:X83" si="17">S81/S79</f>
        <v>0.52514243249938075</v>
      </c>
      <c r="T83" s="148">
        <f t="shared" si="17"/>
        <v>0.54355783308931183</v>
      </c>
      <c r="U83" s="148">
        <f t="shared" si="17"/>
        <v>0.39051618189266696</v>
      </c>
      <c r="V83" s="148">
        <f t="shared" si="17"/>
        <v>0.43349212165628437</v>
      </c>
      <c r="W83" s="148">
        <f t="shared" si="17"/>
        <v>0.33460526315789474</v>
      </c>
      <c r="X83" s="148">
        <f t="shared" si="17"/>
        <v>0.28462354188759281</v>
      </c>
    </row>
    <row r="84" spans="1:24" ht="19.5" customHeight="1" thickTop="1" thickBot="1">
      <c r="A84" s="40"/>
      <c r="B84" s="72" t="s">
        <v>313</v>
      </c>
      <c r="C84" s="148">
        <f>C80/C79</f>
        <v>0.78131445070809846</v>
      </c>
      <c r="D84" s="148">
        <f t="shared" ref="D84:Q84" si="18">D80/D79</f>
        <v>0.63017066820943013</v>
      </c>
      <c r="E84" s="148">
        <f t="shared" si="18"/>
        <v>0.83379073756432243</v>
      </c>
      <c r="F84" s="148">
        <f t="shared" si="18"/>
        <v>0.84522785898538266</v>
      </c>
      <c r="G84" s="148">
        <f t="shared" si="18"/>
        <v>0.88743664977327286</v>
      </c>
      <c r="H84" s="148">
        <f t="shared" si="18"/>
        <v>0.85505836575875482</v>
      </c>
      <c r="I84" s="148">
        <f t="shared" si="18"/>
        <v>0.86679871255261198</v>
      </c>
      <c r="J84" s="148">
        <f t="shared" si="18"/>
        <v>0.82457081545064381</v>
      </c>
      <c r="K84" s="148">
        <f t="shared" si="18"/>
        <v>0.88766388557806908</v>
      </c>
      <c r="L84" s="148">
        <f t="shared" si="18"/>
        <v>0.86352829291488353</v>
      </c>
      <c r="M84" s="148">
        <f t="shared" si="18"/>
        <v>0.91416535018430756</v>
      </c>
      <c r="N84" s="148">
        <f t="shared" si="18"/>
        <v>0.92504258943781947</v>
      </c>
      <c r="O84" s="148">
        <f t="shared" si="18"/>
        <v>0.82675346493070134</v>
      </c>
      <c r="P84" s="148">
        <f t="shared" si="18"/>
        <v>0.82823911279415741</v>
      </c>
      <c r="Q84" s="148">
        <f t="shared" si="18"/>
        <v>0.83684761477493641</v>
      </c>
      <c r="R84" s="148">
        <f>R80/R79</f>
        <v>0.53269892690828102</v>
      </c>
      <c r="S84" s="148">
        <f t="shared" ref="S84:X84" si="19">S80/S79</f>
        <v>0.58570720832301215</v>
      </c>
      <c r="T84" s="148">
        <f t="shared" si="19"/>
        <v>0.66526354319180092</v>
      </c>
      <c r="U84" s="148">
        <f t="shared" si="19"/>
        <v>0.45329782875870545</v>
      </c>
      <c r="V84" s="148">
        <f t="shared" si="19"/>
        <v>0.5071454745327959</v>
      </c>
      <c r="W84" s="148">
        <f t="shared" si="19"/>
        <v>0.35749999999999998</v>
      </c>
      <c r="X84" s="148">
        <f t="shared" si="19"/>
        <v>0.4542948038176034</v>
      </c>
    </row>
    <row r="85" spans="1:24" ht="15" customHeight="1" thickTop="1">
      <c r="A85" s="40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</row>
    <row r="86" spans="1:24" ht="15" customHeight="1">
      <c r="A86" s="40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</row>
    <row r="87" spans="1:24" ht="15" customHeight="1">
      <c r="A87" s="40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</row>
    <row r="88" spans="1:24" ht="15" customHeight="1">
      <c r="A88" s="40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</row>
    <row r="89" spans="1:24" ht="15" customHeight="1">
      <c r="A89" s="40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</row>
    <row r="90" spans="1:24" ht="15" customHeight="1">
      <c r="A90" s="40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</row>
    <row r="91" spans="1:24" ht="15" customHeight="1">
      <c r="A91" s="40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</row>
    <row r="92" spans="1:24" ht="15" customHeight="1">
      <c r="A92" s="40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</row>
    <row r="93" spans="1:24" ht="15" customHeight="1">
      <c r="A93" s="40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</row>
    <row r="94" spans="1:24" ht="15" customHeight="1">
      <c r="A94" s="4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</row>
    <row r="95" spans="1:24" ht="15" customHeight="1">
      <c r="A95" s="40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</row>
    <row r="96" spans="1:24" ht="15" customHeight="1">
      <c r="A96" s="40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</row>
    <row r="97" spans="1:17" ht="15" customHeight="1">
      <c r="A97" s="40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</row>
    <row r="98" spans="1:17" ht="15" customHeight="1">
      <c r="A98" s="40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</row>
    <row r="99" spans="1:17" ht="15" customHeight="1">
      <c r="A99" s="40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</row>
    <row r="100" spans="1:17" ht="15" customHeight="1">
      <c r="A100" s="40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</row>
    <row r="101" spans="1:17" ht="15" customHeight="1">
      <c r="A101" s="40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</row>
    <row r="102" spans="1:17" ht="15" customHeight="1">
      <c r="A102" s="40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</row>
    <row r="103" spans="1:17" ht="15" customHeight="1">
      <c r="A103" s="40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</row>
    <row r="104" spans="1:17" ht="15" customHeight="1">
      <c r="A104" s="40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</row>
    <row r="105" spans="1:17" ht="15" customHeight="1">
      <c r="A105" s="40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</row>
    <row r="106" spans="1:17" ht="15" customHeight="1">
      <c r="A106" s="40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</row>
    <row r="107" spans="1:17" ht="15" customHeight="1">
      <c r="A107" s="40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</row>
    <row r="108" spans="1:17" ht="15" customHeight="1">
      <c r="A108" s="40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</row>
  </sheetData>
  <sheetProtection algorithmName="SHA-512" hashValue="Q3+33/v87u3mtGFnECV9TB3U/16ll20a2wsUv1rD9hIysdgbYQE85KcmBiByOI5vVtgKEgEbATJnZJcoNZ9PEw==" saltValue="af9P01ZmsoMzvQS47CQwHg==" spinCount="100000" sheet="1" objects="1" scenarios="1"/>
  <protectedRanges>
    <protectedRange algorithmName="SHA-512" hashValue="9QEufn/SJQJZsxr4q2/rCibXZI+rbmolsmxtJn1L0FBfQlhmywV3DvavpJ4hza3C8BykyIlBEMBok4bbAVgfIw==" saltValue="+at2yAaECO+D8666Rnxnmw==" spinCount="100000" sqref="A37:R37 A85:R108 A38:S40 A7:R28 A73:R77 A67:R67 A66:B66 A35:T35 A36:X36 A78:S81 T79:X81 A82:U82 A83:X84 A45:R65 A68:X72 A32:R34 A29:A31 T39:X40 A41:X44" name="Rango1"/>
    <protectedRange algorithmName="SHA-512" hashValue="9QEufn/SJQJZsxr4q2/rCibXZI+rbmolsmxtJn1L0FBfQlhmywV3DvavpJ4hza3C8BykyIlBEMBok4bbAVgfIw==" saltValue="+at2yAaECO+D8666Rnxnmw==" spinCount="100000" sqref="C66" name="Rango1_2"/>
    <protectedRange algorithmName="SHA-512" hashValue="9QEufn/SJQJZsxr4q2/rCibXZI+rbmolsmxtJn1L0FBfQlhmywV3DvavpJ4hza3C8BykyIlBEMBok4bbAVgfIw==" saltValue="+at2yAaECO+D8666Rnxnmw==" spinCount="100000" sqref="B29:R31" name="Rango1_1"/>
  </protectedRanges>
  <mergeCells count="1">
    <mergeCell ref="B29:T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Drop Down 1">
              <controlPr defaultSize="0" autoLine="0" autoPict="0">
                <anchor moveWithCells="1">
                  <from>
                    <xdr:col>1</xdr:col>
                    <xdr:colOff>47625</xdr:colOff>
                    <xdr:row>7</xdr:row>
                    <xdr:rowOff>180975</xdr:rowOff>
                  </from>
                  <to>
                    <xdr:col>1</xdr:col>
                    <xdr:colOff>2943225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5" name="Drop Down 3">
              <controlPr defaultSize="0" autoLine="0" autoPict="0">
                <anchor moveWithCells="1">
                  <from>
                    <xdr:col>1</xdr:col>
                    <xdr:colOff>47625</xdr:colOff>
                    <xdr:row>50</xdr:row>
                    <xdr:rowOff>19050</xdr:rowOff>
                  </from>
                  <to>
                    <xdr:col>1</xdr:col>
                    <xdr:colOff>2924175</xdr:colOff>
                    <xdr:row>51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5:Z167"/>
  <sheetViews>
    <sheetView showGridLines="0" topLeftCell="A36" zoomScaleNormal="100" workbookViewId="0">
      <selection activeCell="K43" sqref="K43"/>
    </sheetView>
  </sheetViews>
  <sheetFormatPr baseColWidth="10" defaultRowHeight="15"/>
  <cols>
    <col min="1" max="1" width="10.85546875" customWidth="1"/>
    <col min="2" max="2" width="25.140625" customWidth="1"/>
    <col min="3" max="23" width="8.7109375" customWidth="1"/>
    <col min="24" max="24" width="8.7109375" hidden="1" customWidth="1"/>
  </cols>
  <sheetData>
    <row r="5" spans="1:24" ht="15" customHeight="1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24" ht="15" customHeight="1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24" ht="15" customHeight="1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</row>
    <row r="8" spans="1:24" ht="15" customHeight="1" thickBot="1">
      <c r="A8" s="40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24" ht="15" customHeight="1" thickTop="1" thickBot="1">
      <c r="A9" s="40"/>
      <c r="B9" s="76" t="s">
        <v>200</v>
      </c>
      <c r="C9" s="76" t="s">
        <v>0</v>
      </c>
      <c r="D9" s="76" t="s">
        <v>1</v>
      </c>
      <c r="E9" s="76" t="s">
        <v>2</v>
      </c>
      <c r="F9" s="76" t="s">
        <v>3</v>
      </c>
      <c r="G9" s="76" t="s">
        <v>4</v>
      </c>
      <c r="H9" s="76" t="s">
        <v>5</v>
      </c>
      <c r="I9" s="76" t="s">
        <v>6</v>
      </c>
      <c r="J9" s="76" t="s">
        <v>7</v>
      </c>
      <c r="K9" s="76" t="s">
        <v>8</v>
      </c>
      <c r="L9" s="76" t="s">
        <v>185</v>
      </c>
      <c r="M9" s="76" t="s">
        <v>10</v>
      </c>
      <c r="N9" s="76" t="s">
        <v>11</v>
      </c>
      <c r="O9" s="76" t="s">
        <v>196</v>
      </c>
      <c r="P9" s="76" t="s">
        <v>197</v>
      </c>
      <c r="Q9" s="76" t="s">
        <v>198</v>
      </c>
      <c r="R9" s="76" t="s">
        <v>238</v>
      </c>
      <c r="S9" s="76" t="s">
        <v>237</v>
      </c>
      <c r="T9" s="76" t="s">
        <v>288</v>
      </c>
      <c r="U9" s="76" t="s">
        <v>307</v>
      </c>
      <c r="V9" s="76" t="s">
        <v>308</v>
      </c>
      <c r="W9" s="76" t="s">
        <v>309</v>
      </c>
      <c r="X9" s="76" t="s">
        <v>310</v>
      </c>
    </row>
    <row r="10" spans="1:24" ht="15" customHeight="1" thickTop="1" thickBot="1">
      <c r="A10" s="40"/>
      <c r="B10" s="77" t="s">
        <v>377</v>
      </c>
      <c r="C10" s="103">
        <v>9684</v>
      </c>
      <c r="D10" s="103">
        <v>3459</v>
      </c>
      <c r="E10" s="103">
        <v>2890</v>
      </c>
      <c r="F10" s="103">
        <v>904</v>
      </c>
      <c r="G10" s="103">
        <v>1050</v>
      </c>
      <c r="H10" s="103">
        <v>728</v>
      </c>
      <c r="I10" s="103">
        <v>1392</v>
      </c>
      <c r="J10" s="103">
        <v>420</v>
      </c>
      <c r="K10" s="103">
        <v>774</v>
      </c>
      <c r="L10" s="103">
        <v>709</v>
      </c>
      <c r="M10" s="103">
        <v>337</v>
      </c>
      <c r="N10" s="103">
        <v>271</v>
      </c>
      <c r="O10" s="103">
        <v>694</v>
      </c>
      <c r="P10" s="103">
        <v>575</v>
      </c>
      <c r="Q10" s="103">
        <v>847</v>
      </c>
      <c r="R10" s="103">
        <v>774</v>
      </c>
      <c r="S10" s="103">
        <v>537</v>
      </c>
      <c r="T10" s="103">
        <v>1179</v>
      </c>
      <c r="U10" s="103">
        <v>1429</v>
      </c>
      <c r="V10" s="103">
        <v>622</v>
      </c>
      <c r="W10" s="103">
        <v>1272</v>
      </c>
      <c r="X10" s="103">
        <v>879</v>
      </c>
    </row>
    <row r="11" spans="1:24" ht="15" customHeight="1" thickTop="1" thickBot="1">
      <c r="A11" s="40"/>
      <c r="B11" s="77" t="s">
        <v>378</v>
      </c>
      <c r="C11" s="103">
        <v>4862</v>
      </c>
      <c r="D11" s="103">
        <v>3455</v>
      </c>
      <c r="E11" s="103">
        <v>2940</v>
      </c>
      <c r="F11" s="103">
        <v>1422</v>
      </c>
      <c r="G11" s="103">
        <v>2699</v>
      </c>
      <c r="H11" s="103">
        <v>1328</v>
      </c>
      <c r="I11" s="103">
        <v>2647</v>
      </c>
      <c r="J11" s="103">
        <v>1444</v>
      </c>
      <c r="K11" s="103">
        <v>2582</v>
      </c>
      <c r="L11" s="103">
        <v>1394</v>
      </c>
      <c r="M11" s="103">
        <v>3461</v>
      </c>
      <c r="N11" s="103">
        <v>2077</v>
      </c>
      <c r="O11" s="103">
        <v>4068</v>
      </c>
      <c r="P11" s="103">
        <v>3122</v>
      </c>
      <c r="Q11" s="103">
        <v>5840</v>
      </c>
      <c r="R11" s="103">
        <v>4165</v>
      </c>
      <c r="S11" s="103">
        <v>7537</v>
      </c>
      <c r="T11" s="103">
        <v>4285</v>
      </c>
      <c r="U11" s="103">
        <v>8335</v>
      </c>
      <c r="V11" s="103">
        <v>4836</v>
      </c>
      <c r="W11" s="103">
        <v>6328</v>
      </c>
      <c r="X11" s="103">
        <v>3836</v>
      </c>
    </row>
    <row r="12" spans="1:24" ht="15" customHeight="1" thickTop="1" thickBot="1">
      <c r="A12" s="40"/>
      <c r="B12" s="79" t="s">
        <v>211</v>
      </c>
      <c r="C12" s="80">
        <f>SUM(C10:C11)</f>
        <v>14546</v>
      </c>
      <c r="D12" s="80">
        <f t="shared" ref="D12:X12" si="0">SUM(D10:D11)</f>
        <v>6914</v>
      </c>
      <c r="E12" s="80">
        <f t="shared" si="0"/>
        <v>5830</v>
      </c>
      <c r="F12" s="80">
        <f t="shared" si="0"/>
        <v>2326</v>
      </c>
      <c r="G12" s="80">
        <f t="shared" si="0"/>
        <v>3749</v>
      </c>
      <c r="H12" s="80">
        <f t="shared" si="0"/>
        <v>2056</v>
      </c>
      <c r="I12" s="80">
        <f t="shared" si="0"/>
        <v>4039</v>
      </c>
      <c r="J12" s="80">
        <f t="shared" si="0"/>
        <v>1864</v>
      </c>
      <c r="K12" s="80">
        <f t="shared" si="0"/>
        <v>3356</v>
      </c>
      <c r="L12" s="80">
        <f t="shared" si="0"/>
        <v>2103</v>
      </c>
      <c r="M12" s="80">
        <f t="shared" si="0"/>
        <v>3798</v>
      </c>
      <c r="N12" s="80">
        <f t="shared" si="0"/>
        <v>2348</v>
      </c>
      <c r="O12" s="80">
        <f t="shared" si="0"/>
        <v>4762</v>
      </c>
      <c r="P12" s="80">
        <f t="shared" si="0"/>
        <v>3697</v>
      </c>
      <c r="Q12" s="80">
        <f t="shared" si="0"/>
        <v>6687</v>
      </c>
      <c r="R12" s="80">
        <f t="shared" si="0"/>
        <v>4939</v>
      </c>
      <c r="S12" s="80">
        <f t="shared" si="0"/>
        <v>8074</v>
      </c>
      <c r="T12" s="80">
        <f t="shared" si="0"/>
        <v>5464</v>
      </c>
      <c r="U12" s="80">
        <f t="shared" si="0"/>
        <v>9764</v>
      </c>
      <c r="V12" s="80">
        <f t="shared" si="0"/>
        <v>5458</v>
      </c>
      <c r="W12" s="80">
        <f t="shared" si="0"/>
        <v>7600</v>
      </c>
      <c r="X12" s="80">
        <f t="shared" si="0"/>
        <v>4715</v>
      </c>
    </row>
    <row r="13" spans="1:24" ht="15" customHeight="1" thickTop="1">
      <c r="A13" s="40"/>
      <c r="B13" s="151" t="s">
        <v>372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</row>
    <row r="14" spans="1:24" ht="15" customHeight="1">
      <c r="A14" s="40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</row>
    <row r="15" spans="1:24" ht="15" customHeight="1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</row>
    <row r="16" spans="1:24" ht="15" customHeight="1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</row>
    <row r="17" spans="1:17" ht="15" customHeigh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1:17" ht="15" customHeight="1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</row>
    <row r="19" spans="1:17" ht="15" customHeight="1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7" ht="15" customHeight="1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7" ht="15" customHeight="1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</row>
    <row r="22" spans="1:17" ht="15" customHeight="1">
      <c r="A22" s="40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</row>
    <row r="23" spans="1:17" ht="15" customHeight="1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1:17" ht="15" customHeight="1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</row>
    <row r="25" spans="1:17" ht="15" customHeight="1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</row>
    <row r="26" spans="1:17" ht="15" customHeight="1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</row>
    <row r="27" spans="1:17" ht="15" customHeight="1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</row>
    <row r="28" spans="1:17" ht="15" customHeigh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</row>
    <row r="29" spans="1:17" ht="15" customHeight="1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</row>
    <row r="30" spans="1:17" ht="15" customHeight="1">
      <c r="A30" s="4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</row>
    <row r="31" spans="1:17" ht="15" customHeight="1">
      <c r="A31" s="40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</row>
    <row r="32" spans="1:17" ht="15" customHeight="1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</row>
    <row r="33" spans="1:24" ht="15" customHeight="1">
      <c r="A33" s="40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</row>
    <row r="34" spans="1:24" ht="15" customHeight="1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</row>
    <row r="35" spans="1:24" ht="15" customHeight="1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</row>
    <row r="36" spans="1:24" ht="15" customHeight="1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</row>
    <row r="37" spans="1:24" ht="15" customHeight="1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</row>
    <row r="38" spans="1:24" ht="15" customHeight="1" thickBot="1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</row>
    <row r="39" spans="1:24" ht="15" customHeight="1" thickTop="1" thickBot="1">
      <c r="A39" s="40"/>
      <c r="B39" s="76" t="s">
        <v>200</v>
      </c>
      <c r="C39" s="76" t="s">
        <v>0</v>
      </c>
      <c r="D39" s="76" t="s">
        <v>1</v>
      </c>
      <c r="E39" s="76" t="s">
        <v>2</v>
      </c>
      <c r="F39" s="76" t="s">
        <v>3</v>
      </c>
      <c r="G39" s="76" t="s">
        <v>4</v>
      </c>
      <c r="H39" s="76" t="s">
        <v>5</v>
      </c>
      <c r="I39" s="76" t="s">
        <v>6</v>
      </c>
      <c r="J39" s="76" t="s">
        <v>7</v>
      </c>
      <c r="K39" s="76" t="s">
        <v>8</v>
      </c>
      <c r="L39" s="76" t="s">
        <v>185</v>
      </c>
      <c r="M39" s="76" t="s">
        <v>10</v>
      </c>
      <c r="N39" s="76" t="s">
        <v>11</v>
      </c>
      <c r="O39" s="76" t="s">
        <v>196</v>
      </c>
      <c r="P39" s="76" t="s">
        <v>197</v>
      </c>
      <c r="Q39" s="76" t="s">
        <v>198</v>
      </c>
      <c r="R39" s="76" t="s">
        <v>238</v>
      </c>
      <c r="S39" s="76" t="s">
        <v>237</v>
      </c>
      <c r="T39" s="76" t="s">
        <v>288</v>
      </c>
      <c r="U39" s="76" t="s">
        <v>307</v>
      </c>
      <c r="V39" s="76" t="s">
        <v>308</v>
      </c>
      <c r="W39" s="76" t="s">
        <v>309</v>
      </c>
      <c r="X39" s="76" t="s">
        <v>310</v>
      </c>
    </row>
    <row r="40" spans="1:24" ht="15" customHeight="1" thickTop="1" thickBot="1">
      <c r="A40" s="40"/>
      <c r="B40" s="77" t="s">
        <v>379</v>
      </c>
      <c r="C40" s="103">
        <v>8189</v>
      </c>
      <c r="D40" s="103">
        <v>2221</v>
      </c>
      <c r="E40" s="103">
        <v>2518</v>
      </c>
      <c r="F40" s="103">
        <v>803</v>
      </c>
      <c r="G40" s="103">
        <v>900</v>
      </c>
      <c r="H40" s="103">
        <v>566</v>
      </c>
      <c r="I40" s="103">
        <v>1213</v>
      </c>
      <c r="J40" s="103">
        <v>278</v>
      </c>
      <c r="K40" s="103">
        <v>688</v>
      </c>
      <c r="L40" s="103">
        <v>593</v>
      </c>
      <c r="M40" s="103">
        <v>311</v>
      </c>
      <c r="N40" s="103">
        <v>228</v>
      </c>
      <c r="O40" s="103">
        <v>638</v>
      </c>
      <c r="P40" s="103">
        <v>549</v>
      </c>
      <c r="Q40" s="103">
        <v>799</v>
      </c>
      <c r="R40" s="103">
        <v>649</v>
      </c>
      <c r="S40" s="103">
        <v>466</v>
      </c>
      <c r="T40" s="103">
        <v>989</v>
      </c>
      <c r="U40" s="103">
        <v>1300</v>
      </c>
      <c r="V40" s="103">
        <v>504</v>
      </c>
      <c r="W40" s="103">
        <v>557</v>
      </c>
      <c r="X40" s="103">
        <v>709</v>
      </c>
    </row>
    <row r="41" spans="1:24" ht="15" customHeight="1" thickTop="1" thickBot="1">
      <c r="A41" s="40"/>
      <c r="B41" s="77" t="s">
        <v>380</v>
      </c>
      <c r="C41" s="103">
        <v>3176</v>
      </c>
      <c r="D41" s="103">
        <v>2136</v>
      </c>
      <c r="E41" s="103">
        <v>2343</v>
      </c>
      <c r="F41" s="103">
        <v>1163</v>
      </c>
      <c r="G41" s="103">
        <v>2427</v>
      </c>
      <c r="H41" s="103">
        <v>1192</v>
      </c>
      <c r="I41" s="103">
        <v>2288</v>
      </c>
      <c r="J41" s="103">
        <v>1259</v>
      </c>
      <c r="K41" s="103">
        <v>2291</v>
      </c>
      <c r="L41" s="103">
        <v>1223</v>
      </c>
      <c r="M41" s="103">
        <v>3161</v>
      </c>
      <c r="N41" s="103">
        <v>1944</v>
      </c>
      <c r="O41" s="103">
        <v>3299</v>
      </c>
      <c r="P41" s="103">
        <v>2513</v>
      </c>
      <c r="Q41" s="103">
        <v>4797</v>
      </c>
      <c r="R41" s="103">
        <v>1982</v>
      </c>
      <c r="S41" s="103">
        <v>4263</v>
      </c>
      <c r="T41" s="103">
        <v>2646</v>
      </c>
      <c r="U41" s="103">
        <v>3126</v>
      </c>
      <c r="V41" s="103">
        <v>2264</v>
      </c>
      <c r="W41" s="103">
        <v>2160</v>
      </c>
      <c r="X41" s="103">
        <v>1433</v>
      </c>
    </row>
    <row r="42" spans="1:24" ht="15" customHeight="1" thickTop="1" thickBot="1">
      <c r="A42" s="40"/>
      <c r="B42" s="50" t="s">
        <v>211</v>
      </c>
      <c r="C42" s="80">
        <f>SUM(C40:C41)</f>
        <v>11365</v>
      </c>
      <c r="D42" s="80">
        <f t="shared" ref="D42:X42" si="1">SUM(D40:D41)</f>
        <v>4357</v>
      </c>
      <c r="E42" s="80">
        <f t="shared" si="1"/>
        <v>4861</v>
      </c>
      <c r="F42" s="80">
        <f t="shared" si="1"/>
        <v>1966</v>
      </c>
      <c r="G42" s="80">
        <f t="shared" si="1"/>
        <v>3327</v>
      </c>
      <c r="H42" s="80">
        <f t="shared" si="1"/>
        <v>1758</v>
      </c>
      <c r="I42" s="80">
        <f t="shared" si="1"/>
        <v>3501</v>
      </c>
      <c r="J42" s="80">
        <f t="shared" si="1"/>
        <v>1537</v>
      </c>
      <c r="K42" s="80">
        <f t="shared" si="1"/>
        <v>2979</v>
      </c>
      <c r="L42" s="80">
        <f t="shared" si="1"/>
        <v>1816</v>
      </c>
      <c r="M42" s="80">
        <f t="shared" si="1"/>
        <v>3472</v>
      </c>
      <c r="N42" s="80">
        <f t="shared" si="1"/>
        <v>2172</v>
      </c>
      <c r="O42" s="80">
        <f t="shared" si="1"/>
        <v>3937</v>
      </c>
      <c r="P42" s="80">
        <f t="shared" si="1"/>
        <v>3062</v>
      </c>
      <c r="Q42" s="80">
        <f t="shared" si="1"/>
        <v>5596</v>
      </c>
      <c r="R42" s="80">
        <f t="shared" si="1"/>
        <v>2631</v>
      </c>
      <c r="S42" s="80">
        <f t="shared" si="1"/>
        <v>4729</v>
      </c>
      <c r="T42" s="80">
        <f t="shared" si="1"/>
        <v>3635</v>
      </c>
      <c r="U42" s="80">
        <f t="shared" si="1"/>
        <v>4426</v>
      </c>
      <c r="V42" s="80">
        <f t="shared" si="1"/>
        <v>2768</v>
      </c>
      <c r="W42" s="80">
        <f t="shared" si="1"/>
        <v>2717</v>
      </c>
      <c r="X42" s="80">
        <f t="shared" si="1"/>
        <v>2142</v>
      </c>
    </row>
    <row r="43" spans="1:24" ht="15" customHeight="1" thickTop="1">
      <c r="A43" s="40"/>
    </row>
    <row r="44" spans="1:24" ht="15" customHeight="1">
      <c r="A44" s="40"/>
    </row>
    <row r="45" spans="1:24" ht="15" customHeight="1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</row>
    <row r="46" spans="1:24" ht="15" customHeight="1">
      <c r="A46" s="40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</row>
    <row r="47" spans="1:24" ht="15" customHeigh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</row>
    <row r="48" spans="1:24" ht="15" customHeight="1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</row>
    <row r="49" spans="1:17" ht="15" customHeight="1">
      <c r="A49" s="40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</row>
    <row r="50" spans="1:17" ht="15" customHeight="1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</row>
    <row r="51" spans="1:17" ht="15" customHeight="1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</row>
    <row r="52" spans="1:17" ht="15" customHeight="1">
      <c r="A52" s="4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</row>
    <row r="53" spans="1:17" ht="15" customHeigh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</row>
    <row r="54" spans="1:17" ht="15" customHeight="1">
      <c r="A54" s="40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</row>
    <row r="55" spans="1:17" ht="15" customHeight="1">
      <c r="A55" s="40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</row>
    <row r="56" spans="1:17" ht="15" customHeight="1">
      <c r="A56" s="40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</row>
    <row r="57" spans="1:17" ht="15" customHeight="1">
      <c r="A57" s="40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</row>
    <row r="58" spans="1:17" ht="15" customHeight="1">
      <c r="A58" s="4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</row>
    <row r="59" spans="1:17" ht="15" customHeight="1">
      <c r="A59" s="40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</row>
    <row r="60" spans="1:17" ht="15" customHeigh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</row>
    <row r="61" spans="1:17" ht="15" customHeight="1">
      <c r="A61" s="40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</row>
    <row r="62" spans="1:17" ht="15" customHeight="1">
      <c r="A62" s="40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</row>
    <row r="63" spans="1:17" ht="15" customHeight="1">
      <c r="A63" s="40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</row>
    <row r="64" spans="1:17" ht="15" customHeight="1">
      <c r="A64" s="40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</row>
    <row r="65" spans="1:24" ht="15" customHeight="1">
      <c r="A65" s="40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</row>
    <row r="66" spans="1:24" ht="15" customHeight="1">
      <c r="A66" s="40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</row>
    <row r="67" spans="1:24" ht="15" customHeight="1" thickBot="1">
      <c r="A67" s="40"/>
      <c r="B67" s="41"/>
      <c r="W67" s="13"/>
      <c r="X67" s="13"/>
    </row>
    <row r="68" spans="1:24" ht="15" customHeight="1" thickTop="1" thickBot="1">
      <c r="A68" s="40"/>
      <c r="B68" s="76" t="s">
        <v>200</v>
      </c>
      <c r="C68" s="76" t="s">
        <v>0</v>
      </c>
      <c r="D68" s="76" t="s">
        <v>1</v>
      </c>
      <c r="E68" s="76" t="s">
        <v>2</v>
      </c>
      <c r="F68" s="76" t="s">
        <v>3</v>
      </c>
      <c r="G68" s="76" t="s">
        <v>4</v>
      </c>
      <c r="H68" s="76" t="s">
        <v>5</v>
      </c>
      <c r="I68" s="76" t="s">
        <v>6</v>
      </c>
      <c r="J68" s="76" t="s">
        <v>7</v>
      </c>
      <c r="K68" s="76" t="s">
        <v>8</v>
      </c>
      <c r="L68" s="76" t="s">
        <v>185</v>
      </c>
      <c r="M68" s="76" t="s">
        <v>10</v>
      </c>
      <c r="N68" s="76" t="s">
        <v>11</v>
      </c>
      <c r="O68" s="76" t="s">
        <v>196</v>
      </c>
      <c r="P68" s="76" t="s">
        <v>197</v>
      </c>
      <c r="Q68" s="76" t="s">
        <v>198</v>
      </c>
      <c r="R68" s="76" t="s">
        <v>238</v>
      </c>
      <c r="S68" s="76" t="s">
        <v>237</v>
      </c>
      <c r="T68" s="76" t="s">
        <v>288</v>
      </c>
      <c r="U68" s="76" t="s">
        <v>307</v>
      </c>
      <c r="V68" s="76" t="s">
        <v>308</v>
      </c>
      <c r="W68" s="76" t="s">
        <v>309</v>
      </c>
      <c r="X68" s="76" t="s">
        <v>310</v>
      </c>
    </row>
    <row r="69" spans="1:24" ht="15" customHeight="1" thickTop="1" thickBot="1">
      <c r="A69" s="40"/>
      <c r="B69" s="77" t="s">
        <v>381</v>
      </c>
      <c r="C69" s="103">
        <v>8113</v>
      </c>
      <c r="D69" s="103">
        <v>2478</v>
      </c>
      <c r="E69" s="103">
        <v>2190</v>
      </c>
      <c r="F69" s="103">
        <v>829</v>
      </c>
      <c r="G69" s="103">
        <v>896</v>
      </c>
      <c r="H69" s="103">
        <v>574</v>
      </c>
      <c r="I69" s="103">
        <v>1100</v>
      </c>
      <c r="J69" s="103">
        <v>263</v>
      </c>
      <c r="K69" s="103">
        <v>602</v>
      </c>
      <c r="L69" s="103">
        <v>546</v>
      </c>
      <c r="M69" s="103">
        <v>244</v>
      </c>
      <c r="N69" s="103">
        <v>180</v>
      </c>
      <c r="O69" s="103">
        <v>614</v>
      </c>
      <c r="P69" s="103">
        <v>622</v>
      </c>
      <c r="Q69" s="103">
        <v>810</v>
      </c>
      <c r="R69" s="103">
        <v>596</v>
      </c>
      <c r="S69" s="103">
        <v>451</v>
      </c>
      <c r="T69" s="103">
        <v>747</v>
      </c>
      <c r="U69" s="103">
        <v>965</v>
      </c>
      <c r="V69" s="103">
        <v>343</v>
      </c>
      <c r="W69" s="103">
        <v>403</v>
      </c>
      <c r="X69" s="103">
        <v>0</v>
      </c>
    </row>
    <row r="70" spans="1:24" ht="15" customHeight="1" thickTop="1" thickBot="1">
      <c r="A70" s="40"/>
      <c r="B70" s="77" t="s">
        <v>203</v>
      </c>
      <c r="C70" s="103">
        <v>2836</v>
      </c>
      <c r="D70" s="103">
        <v>1549</v>
      </c>
      <c r="E70" s="103">
        <v>1719</v>
      </c>
      <c r="F70" s="103">
        <v>860</v>
      </c>
      <c r="G70" s="103">
        <v>1951</v>
      </c>
      <c r="H70" s="103">
        <v>937</v>
      </c>
      <c r="I70" s="103">
        <v>1850</v>
      </c>
      <c r="J70" s="103">
        <v>948</v>
      </c>
      <c r="K70" s="103">
        <v>1852</v>
      </c>
      <c r="L70" s="103">
        <v>877</v>
      </c>
      <c r="M70" s="103">
        <v>2496</v>
      </c>
      <c r="N70" s="103">
        <v>1593</v>
      </c>
      <c r="O70" s="103">
        <v>2602</v>
      </c>
      <c r="P70" s="103">
        <v>2716</v>
      </c>
      <c r="Q70" s="103">
        <v>4224</v>
      </c>
      <c r="R70" s="103">
        <v>1973</v>
      </c>
      <c r="S70" s="103">
        <v>3789</v>
      </c>
      <c r="T70" s="103">
        <v>2223</v>
      </c>
      <c r="U70" s="103">
        <v>2848</v>
      </c>
      <c r="V70" s="103">
        <v>2023</v>
      </c>
      <c r="W70" s="103">
        <v>2140</v>
      </c>
      <c r="X70" s="103">
        <v>1342</v>
      </c>
    </row>
    <row r="71" spans="1:24" ht="15" customHeight="1" thickTop="1" thickBot="1">
      <c r="A71" s="40"/>
      <c r="B71" s="50" t="s">
        <v>211</v>
      </c>
      <c r="C71" s="80">
        <f>C69+C70</f>
        <v>10949</v>
      </c>
      <c r="D71" s="80">
        <f t="shared" ref="D71:X71" si="2">D69+D70</f>
        <v>4027</v>
      </c>
      <c r="E71" s="80">
        <f t="shared" si="2"/>
        <v>3909</v>
      </c>
      <c r="F71" s="80">
        <f t="shared" si="2"/>
        <v>1689</v>
      </c>
      <c r="G71" s="80">
        <f t="shared" si="2"/>
        <v>2847</v>
      </c>
      <c r="H71" s="80">
        <f t="shared" si="2"/>
        <v>1511</v>
      </c>
      <c r="I71" s="80">
        <f t="shared" si="2"/>
        <v>2950</v>
      </c>
      <c r="J71" s="80">
        <f t="shared" si="2"/>
        <v>1211</v>
      </c>
      <c r="K71" s="80">
        <f t="shared" si="2"/>
        <v>2454</v>
      </c>
      <c r="L71" s="80">
        <f t="shared" si="2"/>
        <v>1423</v>
      </c>
      <c r="M71" s="80">
        <f t="shared" si="2"/>
        <v>2740</v>
      </c>
      <c r="N71" s="80">
        <f t="shared" si="2"/>
        <v>1773</v>
      </c>
      <c r="O71" s="80">
        <f t="shared" si="2"/>
        <v>3216</v>
      </c>
      <c r="P71" s="80">
        <f t="shared" si="2"/>
        <v>3338</v>
      </c>
      <c r="Q71" s="80">
        <f t="shared" si="2"/>
        <v>5034</v>
      </c>
      <c r="R71" s="80">
        <f t="shared" si="2"/>
        <v>2569</v>
      </c>
      <c r="S71" s="80">
        <f t="shared" si="2"/>
        <v>4240</v>
      </c>
      <c r="T71" s="80">
        <f t="shared" si="2"/>
        <v>2970</v>
      </c>
      <c r="U71" s="80">
        <f t="shared" si="2"/>
        <v>3813</v>
      </c>
      <c r="V71" s="80">
        <f t="shared" si="2"/>
        <v>2366</v>
      </c>
      <c r="W71" s="80">
        <f t="shared" si="2"/>
        <v>2543</v>
      </c>
      <c r="X71" s="80">
        <f t="shared" si="2"/>
        <v>1342</v>
      </c>
    </row>
    <row r="72" spans="1:24" ht="15" customHeight="1" thickTop="1">
      <c r="A72" s="41"/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</row>
    <row r="73" spans="1:24" ht="15" customHeight="1">
      <c r="A73" s="41"/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</row>
    <row r="74" spans="1:24" ht="15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</row>
    <row r="75" spans="1:24" ht="15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</row>
    <row r="76" spans="1:24" ht="15" customHeight="1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</row>
    <row r="77" spans="1:24" ht="15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</row>
    <row r="78" spans="1:24" ht="1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</row>
    <row r="79" spans="1:24" ht="1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</row>
    <row r="80" spans="1:24" ht="1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</row>
    <row r="81" spans="1:18" ht="1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</row>
    <row r="82" spans="1:18" ht="1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</row>
    <row r="83" spans="1:18" ht="1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</row>
    <row r="84" spans="1:18" ht="1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</row>
    <row r="85" spans="1:18" ht="1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</row>
    <row r="86" spans="1:18" ht="1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</row>
    <row r="87" spans="1:18" ht="1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</row>
    <row r="88" spans="1:18" ht="1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</row>
    <row r="89" spans="1:18" ht="1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</row>
    <row r="90" spans="1:18" ht="1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</row>
    <row r="91" spans="1:18" ht="1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</row>
    <row r="92" spans="1:18" ht="15" customHeigh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</row>
    <row r="93" spans="1:18" ht="15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</row>
    <row r="94" spans="1:18" ht="15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</row>
    <row r="95" spans="1:18" ht="1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</row>
    <row r="96" spans="1:18" ht="1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</row>
    <row r="97" spans="1:26" ht="15" customHeight="1" thickBot="1">
      <c r="A97" s="40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</row>
    <row r="98" spans="1:26" ht="15" customHeight="1" thickTop="1" thickBot="1">
      <c r="A98" s="40"/>
      <c r="B98" s="76" t="s">
        <v>318</v>
      </c>
      <c r="C98" s="76" t="s">
        <v>0</v>
      </c>
      <c r="D98" s="76" t="s">
        <v>1</v>
      </c>
      <c r="E98" s="76" t="s">
        <v>2</v>
      </c>
      <c r="F98" s="76" t="s">
        <v>3</v>
      </c>
      <c r="G98" s="76" t="s">
        <v>4</v>
      </c>
      <c r="H98" s="76" t="s">
        <v>5</v>
      </c>
      <c r="I98" s="76" t="s">
        <v>6</v>
      </c>
      <c r="J98" s="76" t="s">
        <v>7</v>
      </c>
      <c r="K98" s="76" t="s">
        <v>8</v>
      </c>
      <c r="L98" s="76" t="s">
        <v>185</v>
      </c>
      <c r="M98" s="76" t="s">
        <v>10</v>
      </c>
      <c r="N98" s="76" t="s">
        <v>11</v>
      </c>
      <c r="O98" s="76" t="s">
        <v>196</v>
      </c>
      <c r="P98" s="76" t="s">
        <v>197</v>
      </c>
      <c r="Q98" s="76" t="s">
        <v>198</v>
      </c>
      <c r="R98" s="76" t="s">
        <v>238</v>
      </c>
      <c r="S98" s="76" t="s">
        <v>237</v>
      </c>
      <c r="T98" s="76" t="s">
        <v>288</v>
      </c>
      <c r="U98" s="76" t="s">
        <v>307</v>
      </c>
      <c r="V98" s="76" t="s">
        <v>308</v>
      </c>
      <c r="W98" s="76" t="s">
        <v>309</v>
      </c>
      <c r="X98" s="76" t="s">
        <v>310</v>
      </c>
    </row>
    <row r="99" spans="1:26" ht="15" customHeight="1" thickTop="1" thickBot="1">
      <c r="A99" s="40"/>
      <c r="B99" s="77" t="s">
        <v>299</v>
      </c>
      <c r="C99" s="138">
        <v>0</v>
      </c>
      <c r="D99" s="138">
        <v>0</v>
      </c>
      <c r="E99" s="138">
        <v>0</v>
      </c>
      <c r="F99" s="138">
        <v>0</v>
      </c>
      <c r="G99" s="138">
        <v>0</v>
      </c>
      <c r="H99" s="138">
        <v>0</v>
      </c>
      <c r="I99" s="138">
        <v>0</v>
      </c>
      <c r="J99" s="138">
        <v>0</v>
      </c>
      <c r="K99" s="103">
        <v>33</v>
      </c>
      <c r="L99" s="103">
        <v>39</v>
      </c>
      <c r="M99" s="103">
        <v>24</v>
      </c>
      <c r="N99" s="103">
        <v>5</v>
      </c>
      <c r="O99" s="103">
        <v>0</v>
      </c>
      <c r="P99" s="103">
        <v>32</v>
      </c>
      <c r="Q99" s="103">
        <v>45</v>
      </c>
      <c r="R99" s="103">
        <v>14</v>
      </c>
      <c r="S99" s="138">
        <v>0</v>
      </c>
      <c r="T99" s="103">
        <v>1</v>
      </c>
      <c r="U99" s="138">
        <v>0</v>
      </c>
      <c r="V99" s="138">
        <v>0</v>
      </c>
      <c r="W99" s="103">
        <v>4</v>
      </c>
      <c r="X99" s="138">
        <v>0</v>
      </c>
    </row>
    <row r="100" spans="1:26" ht="15" customHeight="1" thickTop="1" thickBot="1">
      <c r="A100" s="40"/>
      <c r="B100" s="77" t="s">
        <v>300</v>
      </c>
      <c r="C100" s="103">
        <v>192</v>
      </c>
      <c r="D100" s="103">
        <v>835</v>
      </c>
      <c r="E100" s="103">
        <v>306</v>
      </c>
      <c r="F100" s="103">
        <v>987</v>
      </c>
      <c r="G100" s="103">
        <v>978</v>
      </c>
      <c r="H100" s="103">
        <v>357</v>
      </c>
      <c r="I100" s="103">
        <v>286</v>
      </c>
      <c r="J100" s="103">
        <v>233</v>
      </c>
      <c r="K100" s="103">
        <v>120</v>
      </c>
      <c r="L100" s="103">
        <v>127</v>
      </c>
      <c r="M100" s="103">
        <v>46</v>
      </c>
      <c r="N100" s="103">
        <v>111</v>
      </c>
      <c r="O100" s="103">
        <v>111</v>
      </c>
      <c r="P100" s="103">
        <v>149</v>
      </c>
      <c r="Q100" s="103">
        <v>63</v>
      </c>
      <c r="R100" s="103">
        <v>140</v>
      </c>
      <c r="S100" s="103">
        <v>57</v>
      </c>
      <c r="T100" s="103">
        <v>62</v>
      </c>
      <c r="U100" s="103">
        <v>170</v>
      </c>
      <c r="V100" s="103">
        <v>129</v>
      </c>
      <c r="W100" s="103">
        <v>110</v>
      </c>
      <c r="X100" s="138">
        <v>0</v>
      </c>
    </row>
    <row r="101" spans="1:26" ht="15" customHeight="1" thickTop="1" thickBot="1">
      <c r="A101" s="40"/>
      <c r="B101" s="141" t="s">
        <v>373</v>
      </c>
      <c r="C101" s="138">
        <v>0</v>
      </c>
      <c r="D101" s="138">
        <v>0</v>
      </c>
      <c r="E101" s="138">
        <v>0</v>
      </c>
      <c r="F101" s="138">
        <v>0</v>
      </c>
      <c r="G101" s="138">
        <v>0</v>
      </c>
      <c r="H101" s="138">
        <v>0</v>
      </c>
      <c r="I101" s="138">
        <v>0</v>
      </c>
      <c r="J101" s="138">
        <v>0</v>
      </c>
      <c r="K101" s="138">
        <v>0</v>
      </c>
      <c r="L101" s="138">
        <v>0</v>
      </c>
      <c r="M101" s="138">
        <v>0</v>
      </c>
      <c r="N101" s="138">
        <v>0</v>
      </c>
      <c r="O101" s="138">
        <v>0</v>
      </c>
      <c r="P101" s="138">
        <v>0</v>
      </c>
      <c r="Q101" s="138">
        <v>0</v>
      </c>
      <c r="R101" s="138">
        <v>0</v>
      </c>
      <c r="S101" s="103">
        <v>39</v>
      </c>
      <c r="T101" s="103">
        <v>5</v>
      </c>
      <c r="U101" s="103">
        <v>2</v>
      </c>
      <c r="V101" s="138">
        <v>0</v>
      </c>
      <c r="W101" s="103">
        <v>8</v>
      </c>
      <c r="X101" s="138">
        <v>0</v>
      </c>
      <c r="Z101" s="128"/>
    </row>
    <row r="102" spans="1:26" ht="15" customHeight="1" thickTop="1" thickBot="1">
      <c r="A102" s="40"/>
      <c r="B102" s="62" t="s">
        <v>303</v>
      </c>
      <c r="C102" s="80">
        <f>C99+C100</f>
        <v>192</v>
      </c>
      <c r="D102" s="80">
        <f t="shared" ref="D102:X102" si="3">D99+D100</f>
        <v>835</v>
      </c>
      <c r="E102" s="80">
        <f t="shared" si="3"/>
        <v>306</v>
      </c>
      <c r="F102" s="80">
        <f t="shared" si="3"/>
        <v>987</v>
      </c>
      <c r="G102" s="80">
        <f t="shared" si="3"/>
        <v>978</v>
      </c>
      <c r="H102" s="80">
        <f t="shared" si="3"/>
        <v>357</v>
      </c>
      <c r="I102" s="80">
        <f t="shared" si="3"/>
        <v>286</v>
      </c>
      <c r="J102" s="80">
        <f t="shared" si="3"/>
        <v>233</v>
      </c>
      <c r="K102" s="80">
        <f t="shared" si="3"/>
        <v>153</v>
      </c>
      <c r="L102" s="80">
        <f t="shared" si="3"/>
        <v>166</v>
      </c>
      <c r="M102" s="80">
        <f t="shared" si="3"/>
        <v>70</v>
      </c>
      <c r="N102" s="80">
        <f t="shared" si="3"/>
        <v>116</v>
      </c>
      <c r="O102" s="80">
        <f t="shared" si="3"/>
        <v>111</v>
      </c>
      <c r="P102" s="80">
        <f t="shared" si="3"/>
        <v>181</v>
      </c>
      <c r="Q102" s="80">
        <f t="shared" si="3"/>
        <v>108</v>
      </c>
      <c r="R102" s="80">
        <f t="shared" si="3"/>
        <v>154</v>
      </c>
      <c r="S102" s="80">
        <f t="shared" si="3"/>
        <v>57</v>
      </c>
      <c r="T102" s="80">
        <f t="shared" si="3"/>
        <v>63</v>
      </c>
      <c r="U102" s="80">
        <f t="shared" si="3"/>
        <v>170</v>
      </c>
      <c r="V102" s="80">
        <f t="shared" si="3"/>
        <v>129</v>
      </c>
      <c r="W102" s="80">
        <f t="shared" si="3"/>
        <v>114</v>
      </c>
      <c r="X102" s="80">
        <f t="shared" si="3"/>
        <v>0</v>
      </c>
    </row>
    <row r="103" spans="1:26" ht="15" customHeight="1" thickTop="1" thickBot="1">
      <c r="A103" s="40"/>
      <c r="B103" s="40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4"/>
      <c r="U103" s="35"/>
    </row>
    <row r="104" spans="1:26" ht="15" customHeight="1" thickTop="1" thickBot="1">
      <c r="A104" s="40"/>
      <c r="B104" s="76" t="s">
        <v>302</v>
      </c>
      <c r="C104" s="76" t="s">
        <v>0</v>
      </c>
      <c r="D104" s="76" t="s">
        <v>1</v>
      </c>
      <c r="E104" s="76" t="s">
        <v>2</v>
      </c>
      <c r="F104" s="76" t="s">
        <v>3</v>
      </c>
      <c r="G104" s="76" t="s">
        <v>4</v>
      </c>
      <c r="H104" s="76" t="s">
        <v>5</v>
      </c>
      <c r="I104" s="76" t="s">
        <v>6</v>
      </c>
      <c r="J104" s="76" t="s">
        <v>7</v>
      </c>
      <c r="K104" s="76" t="s">
        <v>8</v>
      </c>
      <c r="L104" s="76" t="s">
        <v>185</v>
      </c>
      <c r="M104" s="76" t="s">
        <v>10</v>
      </c>
      <c r="N104" s="76" t="s">
        <v>11</v>
      </c>
      <c r="O104" s="76" t="s">
        <v>196</v>
      </c>
      <c r="P104" s="76" t="s">
        <v>197</v>
      </c>
      <c r="Q104" s="76" t="s">
        <v>198</v>
      </c>
      <c r="R104" s="76" t="s">
        <v>238</v>
      </c>
      <c r="S104" s="76" t="s">
        <v>237</v>
      </c>
      <c r="T104" s="76" t="s">
        <v>288</v>
      </c>
      <c r="U104" s="76" t="s">
        <v>307</v>
      </c>
      <c r="V104" s="76" t="s">
        <v>308</v>
      </c>
      <c r="W104" s="76" t="s">
        <v>309</v>
      </c>
      <c r="X104" s="76" t="s">
        <v>310</v>
      </c>
    </row>
    <row r="105" spans="1:26" ht="15" customHeight="1" thickTop="1" thickBot="1">
      <c r="A105" s="40"/>
      <c r="B105" s="77" t="s">
        <v>299</v>
      </c>
      <c r="C105" s="103">
        <v>786</v>
      </c>
      <c r="D105" s="103">
        <v>968</v>
      </c>
      <c r="E105" s="103">
        <v>827</v>
      </c>
      <c r="F105" s="103">
        <v>1158</v>
      </c>
      <c r="G105" s="103">
        <v>692</v>
      </c>
      <c r="H105" s="103">
        <v>1044</v>
      </c>
      <c r="I105" s="103">
        <v>964</v>
      </c>
      <c r="J105" s="103">
        <v>1070</v>
      </c>
      <c r="K105" s="103">
        <v>1427</v>
      </c>
      <c r="L105" s="103">
        <v>1986</v>
      </c>
      <c r="M105" s="103">
        <v>2731</v>
      </c>
      <c r="N105" s="103">
        <v>1630</v>
      </c>
      <c r="O105" s="103">
        <v>1086</v>
      </c>
      <c r="P105" s="103">
        <v>695</v>
      </c>
      <c r="Q105" s="103">
        <v>711</v>
      </c>
      <c r="R105" s="103">
        <v>434</v>
      </c>
      <c r="S105" s="103">
        <v>565</v>
      </c>
      <c r="T105" s="103">
        <v>333</v>
      </c>
      <c r="U105" s="103">
        <v>482</v>
      </c>
      <c r="V105" s="103">
        <v>177</v>
      </c>
      <c r="W105" s="103">
        <v>295</v>
      </c>
      <c r="X105" s="138">
        <v>0</v>
      </c>
    </row>
    <row r="106" spans="1:26" ht="15" customHeight="1" thickTop="1" thickBot="1">
      <c r="A106" s="40"/>
      <c r="B106" s="77" t="s">
        <v>300</v>
      </c>
      <c r="C106" s="103">
        <v>693</v>
      </c>
      <c r="D106" s="103">
        <v>681</v>
      </c>
      <c r="E106" s="103">
        <v>743</v>
      </c>
      <c r="F106" s="103">
        <v>709</v>
      </c>
      <c r="G106" s="103">
        <v>646</v>
      </c>
      <c r="H106" s="103">
        <v>643</v>
      </c>
      <c r="I106" s="103">
        <v>687</v>
      </c>
      <c r="J106" s="103">
        <v>812</v>
      </c>
      <c r="K106" s="103">
        <v>1022</v>
      </c>
      <c r="L106" s="103">
        <v>903</v>
      </c>
      <c r="M106" s="103">
        <v>1053</v>
      </c>
      <c r="N106" s="103">
        <v>1042</v>
      </c>
      <c r="O106" s="103">
        <v>934</v>
      </c>
      <c r="P106" s="103">
        <v>941</v>
      </c>
      <c r="Q106" s="103">
        <v>894</v>
      </c>
      <c r="R106" s="103">
        <v>749</v>
      </c>
      <c r="S106" s="103">
        <v>838</v>
      </c>
      <c r="T106" s="103">
        <v>690</v>
      </c>
      <c r="U106" s="103">
        <v>770</v>
      </c>
      <c r="V106" s="103">
        <v>1073</v>
      </c>
      <c r="W106" s="103">
        <v>924</v>
      </c>
      <c r="X106" s="103">
        <v>24</v>
      </c>
    </row>
    <row r="107" spans="1:26" ht="15" customHeight="1" thickTop="1" thickBot="1">
      <c r="A107" s="40"/>
      <c r="B107" s="62" t="s">
        <v>304</v>
      </c>
      <c r="C107" s="103">
        <f>C105+C106</f>
        <v>1479</v>
      </c>
      <c r="D107" s="103">
        <f t="shared" ref="D107:X107" si="4">D105+D106</f>
        <v>1649</v>
      </c>
      <c r="E107" s="103">
        <f t="shared" si="4"/>
        <v>1570</v>
      </c>
      <c r="F107" s="103">
        <f t="shared" si="4"/>
        <v>1867</v>
      </c>
      <c r="G107" s="103">
        <f t="shared" si="4"/>
        <v>1338</v>
      </c>
      <c r="H107" s="103">
        <f t="shared" si="4"/>
        <v>1687</v>
      </c>
      <c r="I107" s="103">
        <f t="shared" si="4"/>
        <v>1651</v>
      </c>
      <c r="J107" s="103">
        <f t="shared" si="4"/>
        <v>1882</v>
      </c>
      <c r="K107" s="103">
        <f t="shared" si="4"/>
        <v>2449</v>
      </c>
      <c r="L107" s="103">
        <f t="shared" si="4"/>
        <v>2889</v>
      </c>
      <c r="M107" s="103">
        <f t="shared" si="4"/>
        <v>3784</v>
      </c>
      <c r="N107" s="103">
        <f t="shared" si="4"/>
        <v>2672</v>
      </c>
      <c r="O107" s="103">
        <f t="shared" si="4"/>
        <v>2020</v>
      </c>
      <c r="P107" s="103">
        <f t="shared" si="4"/>
        <v>1636</v>
      </c>
      <c r="Q107" s="103">
        <f t="shared" si="4"/>
        <v>1605</v>
      </c>
      <c r="R107" s="103">
        <f t="shared" si="4"/>
        <v>1183</v>
      </c>
      <c r="S107" s="103">
        <f t="shared" si="4"/>
        <v>1403</v>
      </c>
      <c r="T107" s="103">
        <f t="shared" si="4"/>
        <v>1023</v>
      </c>
      <c r="U107" s="103">
        <f t="shared" si="4"/>
        <v>1252</v>
      </c>
      <c r="V107" s="103">
        <f t="shared" si="4"/>
        <v>1250</v>
      </c>
      <c r="W107" s="103">
        <f t="shared" si="4"/>
        <v>1219</v>
      </c>
      <c r="X107" s="103">
        <f t="shared" si="4"/>
        <v>24</v>
      </c>
    </row>
    <row r="108" spans="1:26" ht="20.25" customHeight="1" thickTop="1" thickBot="1">
      <c r="A108" s="40"/>
      <c r="B108" s="142" t="s">
        <v>305</v>
      </c>
      <c r="C108" s="142">
        <f>C107+C102</f>
        <v>1671</v>
      </c>
      <c r="D108" s="142">
        <f t="shared" ref="D108:W108" si="5">D107+D102</f>
        <v>2484</v>
      </c>
      <c r="E108" s="142">
        <f t="shared" si="5"/>
        <v>1876</v>
      </c>
      <c r="F108" s="142">
        <f t="shared" si="5"/>
        <v>2854</v>
      </c>
      <c r="G108" s="142">
        <f t="shared" si="5"/>
        <v>2316</v>
      </c>
      <c r="H108" s="142">
        <f t="shared" si="5"/>
        <v>2044</v>
      </c>
      <c r="I108" s="142">
        <f t="shared" si="5"/>
        <v>1937</v>
      </c>
      <c r="J108" s="142">
        <f t="shared" si="5"/>
        <v>2115</v>
      </c>
      <c r="K108" s="142">
        <f t="shared" si="5"/>
        <v>2602</v>
      </c>
      <c r="L108" s="142">
        <f t="shared" si="5"/>
        <v>3055</v>
      </c>
      <c r="M108" s="142">
        <f t="shared" si="5"/>
        <v>3854</v>
      </c>
      <c r="N108" s="142">
        <f t="shared" si="5"/>
        <v>2788</v>
      </c>
      <c r="O108" s="142">
        <f t="shared" si="5"/>
        <v>2131</v>
      </c>
      <c r="P108" s="142">
        <f t="shared" si="5"/>
        <v>1817</v>
      </c>
      <c r="Q108" s="142">
        <f t="shared" si="5"/>
        <v>1713</v>
      </c>
      <c r="R108" s="142">
        <f t="shared" si="5"/>
        <v>1337</v>
      </c>
      <c r="S108" s="142">
        <f t="shared" si="5"/>
        <v>1460</v>
      </c>
      <c r="T108" s="142">
        <f t="shared" si="5"/>
        <v>1086</v>
      </c>
      <c r="U108" s="142">
        <f t="shared" si="5"/>
        <v>1422</v>
      </c>
      <c r="V108" s="142">
        <f t="shared" si="5"/>
        <v>1379</v>
      </c>
      <c r="W108" s="142">
        <f t="shared" si="5"/>
        <v>1333</v>
      </c>
      <c r="X108" s="142">
        <f t="shared" ref="X108" si="6">X107+X102</f>
        <v>24</v>
      </c>
    </row>
    <row r="109" spans="1:26" ht="15" customHeight="1" thickTop="1">
      <c r="A109" s="40"/>
      <c r="B109" s="153" t="s">
        <v>374</v>
      </c>
      <c r="C109" s="153"/>
      <c r="D109" s="153"/>
      <c r="E109" s="153"/>
      <c r="F109" s="153"/>
      <c r="G109" s="153"/>
    </row>
    <row r="110" spans="1:26" ht="15" customHeight="1">
      <c r="A110" s="40"/>
    </row>
    <row r="111" spans="1:26" ht="15" customHeight="1">
      <c r="A111" s="40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</row>
    <row r="112" spans="1:26" ht="15" customHeight="1">
      <c r="A112" s="40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</row>
    <row r="113" spans="1:24" ht="15" customHeight="1">
      <c r="A113" s="40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</row>
    <row r="114" spans="1:24" ht="15" customHeight="1">
      <c r="A114" s="40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</row>
    <row r="115" spans="1:24" s="90" customFormat="1" ht="15" hidden="1" customHeight="1">
      <c r="A115" s="87"/>
      <c r="B115" s="96"/>
      <c r="C115" s="96" t="s">
        <v>0</v>
      </c>
      <c r="D115" s="96" t="s">
        <v>1</v>
      </c>
      <c r="E115" s="96" t="s">
        <v>2</v>
      </c>
      <c r="F115" s="96" t="s">
        <v>3</v>
      </c>
      <c r="G115" s="96" t="s">
        <v>4</v>
      </c>
      <c r="H115" s="96" t="s">
        <v>5</v>
      </c>
      <c r="I115" s="96" t="s">
        <v>6</v>
      </c>
      <c r="J115" s="96" t="s">
        <v>7</v>
      </c>
      <c r="K115" s="96" t="s">
        <v>8</v>
      </c>
      <c r="L115" s="96" t="s">
        <v>185</v>
      </c>
      <c r="M115" s="96" t="s">
        <v>10</v>
      </c>
      <c r="N115" s="96" t="s">
        <v>11</v>
      </c>
      <c r="O115" s="96" t="s">
        <v>196</v>
      </c>
      <c r="P115" s="96" t="s">
        <v>197</v>
      </c>
      <c r="Q115" s="96" t="s">
        <v>198</v>
      </c>
      <c r="R115" s="96" t="s">
        <v>238</v>
      </c>
      <c r="S115" s="96" t="s">
        <v>237</v>
      </c>
      <c r="T115" s="96" t="s">
        <v>288</v>
      </c>
      <c r="U115" s="96" t="s">
        <v>307</v>
      </c>
      <c r="V115" s="96" t="s">
        <v>308</v>
      </c>
      <c r="W115" s="96" t="s">
        <v>309</v>
      </c>
      <c r="X115" s="96" t="s">
        <v>310</v>
      </c>
    </row>
    <row r="116" spans="1:24" s="90" customFormat="1" ht="15" hidden="1" customHeight="1">
      <c r="A116" s="87"/>
      <c r="B116" s="96" t="s">
        <v>301</v>
      </c>
      <c r="C116" s="97">
        <f>C102</f>
        <v>192</v>
      </c>
      <c r="D116" s="97">
        <f t="shared" ref="D116:S116" si="7">D102</f>
        <v>835</v>
      </c>
      <c r="E116" s="97">
        <f t="shared" si="7"/>
        <v>306</v>
      </c>
      <c r="F116" s="97">
        <f t="shared" si="7"/>
        <v>987</v>
      </c>
      <c r="G116" s="97">
        <f t="shared" si="7"/>
        <v>978</v>
      </c>
      <c r="H116" s="97">
        <f t="shared" si="7"/>
        <v>357</v>
      </c>
      <c r="I116" s="97">
        <f t="shared" si="7"/>
        <v>286</v>
      </c>
      <c r="J116" s="97">
        <f t="shared" si="7"/>
        <v>233</v>
      </c>
      <c r="K116" s="97">
        <f t="shared" si="7"/>
        <v>153</v>
      </c>
      <c r="L116" s="97">
        <f t="shared" si="7"/>
        <v>166</v>
      </c>
      <c r="M116" s="97">
        <f t="shared" si="7"/>
        <v>70</v>
      </c>
      <c r="N116" s="97">
        <f t="shared" si="7"/>
        <v>116</v>
      </c>
      <c r="O116" s="97">
        <f t="shared" si="7"/>
        <v>111</v>
      </c>
      <c r="P116" s="97">
        <f t="shared" si="7"/>
        <v>181</v>
      </c>
      <c r="Q116" s="97">
        <f t="shared" si="7"/>
        <v>108</v>
      </c>
      <c r="R116" s="97">
        <f t="shared" si="7"/>
        <v>154</v>
      </c>
      <c r="S116" s="97">
        <f t="shared" si="7"/>
        <v>57</v>
      </c>
      <c r="T116" s="97">
        <f>T102</f>
        <v>63</v>
      </c>
      <c r="U116" s="97">
        <f t="shared" ref="U116:X116" si="8">U102</f>
        <v>170</v>
      </c>
      <c r="V116" s="97">
        <f t="shared" si="8"/>
        <v>129</v>
      </c>
      <c r="W116" s="97">
        <f t="shared" si="8"/>
        <v>114</v>
      </c>
      <c r="X116" s="97">
        <f t="shared" si="8"/>
        <v>0</v>
      </c>
    </row>
    <row r="117" spans="1:24" s="90" customFormat="1" ht="36.75" hidden="1" customHeight="1">
      <c r="A117" s="87"/>
      <c r="B117" s="96" t="s">
        <v>299</v>
      </c>
      <c r="C117" s="97">
        <f>C105</f>
        <v>786</v>
      </c>
      <c r="D117" s="97">
        <f t="shared" ref="D117:S117" si="9">D105</f>
        <v>968</v>
      </c>
      <c r="E117" s="97">
        <f t="shared" si="9"/>
        <v>827</v>
      </c>
      <c r="F117" s="97">
        <f t="shared" si="9"/>
        <v>1158</v>
      </c>
      <c r="G117" s="97">
        <f t="shared" si="9"/>
        <v>692</v>
      </c>
      <c r="H117" s="97">
        <f t="shared" si="9"/>
        <v>1044</v>
      </c>
      <c r="I117" s="97">
        <f t="shared" si="9"/>
        <v>964</v>
      </c>
      <c r="J117" s="97">
        <f t="shared" si="9"/>
        <v>1070</v>
      </c>
      <c r="K117" s="97">
        <f t="shared" si="9"/>
        <v>1427</v>
      </c>
      <c r="L117" s="97">
        <f t="shared" si="9"/>
        <v>1986</v>
      </c>
      <c r="M117" s="97">
        <f t="shared" si="9"/>
        <v>2731</v>
      </c>
      <c r="N117" s="97">
        <f t="shared" si="9"/>
        <v>1630</v>
      </c>
      <c r="O117" s="97">
        <f t="shared" si="9"/>
        <v>1086</v>
      </c>
      <c r="P117" s="97">
        <f t="shared" si="9"/>
        <v>695</v>
      </c>
      <c r="Q117" s="97">
        <f t="shared" si="9"/>
        <v>711</v>
      </c>
      <c r="R117" s="97">
        <f t="shared" si="9"/>
        <v>434</v>
      </c>
      <c r="S117" s="97">
        <f t="shared" si="9"/>
        <v>565</v>
      </c>
      <c r="T117" s="97">
        <f>T105</f>
        <v>333</v>
      </c>
      <c r="U117" s="97">
        <f t="shared" ref="U117:X117" si="10">U105</f>
        <v>482</v>
      </c>
      <c r="V117" s="97">
        <f t="shared" si="10"/>
        <v>177</v>
      </c>
      <c r="W117" s="97">
        <f t="shared" si="10"/>
        <v>295</v>
      </c>
      <c r="X117" s="97">
        <f t="shared" si="10"/>
        <v>0</v>
      </c>
    </row>
    <row r="118" spans="1:24" s="90" customFormat="1" ht="43.5" hidden="1" customHeight="1">
      <c r="A118" s="87"/>
      <c r="B118" s="96" t="s">
        <v>300</v>
      </c>
      <c r="C118" s="97">
        <f>C106</f>
        <v>693</v>
      </c>
      <c r="D118" s="97">
        <f t="shared" ref="D118:S118" si="11">D106</f>
        <v>681</v>
      </c>
      <c r="E118" s="97">
        <f t="shared" si="11"/>
        <v>743</v>
      </c>
      <c r="F118" s="97">
        <f t="shared" si="11"/>
        <v>709</v>
      </c>
      <c r="G118" s="97">
        <f t="shared" si="11"/>
        <v>646</v>
      </c>
      <c r="H118" s="97">
        <f t="shared" si="11"/>
        <v>643</v>
      </c>
      <c r="I118" s="97">
        <f t="shared" si="11"/>
        <v>687</v>
      </c>
      <c r="J118" s="97">
        <f t="shared" si="11"/>
        <v>812</v>
      </c>
      <c r="K118" s="97">
        <f t="shared" si="11"/>
        <v>1022</v>
      </c>
      <c r="L118" s="97">
        <f t="shared" si="11"/>
        <v>903</v>
      </c>
      <c r="M118" s="97">
        <f t="shared" si="11"/>
        <v>1053</v>
      </c>
      <c r="N118" s="97">
        <f t="shared" si="11"/>
        <v>1042</v>
      </c>
      <c r="O118" s="97">
        <f t="shared" si="11"/>
        <v>934</v>
      </c>
      <c r="P118" s="97">
        <f t="shared" si="11"/>
        <v>941</v>
      </c>
      <c r="Q118" s="97">
        <f t="shared" si="11"/>
        <v>894</v>
      </c>
      <c r="R118" s="97">
        <f t="shared" si="11"/>
        <v>749</v>
      </c>
      <c r="S118" s="97">
        <f t="shared" si="11"/>
        <v>838</v>
      </c>
      <c r="T118" s="97">
        <f>T106</f>
        <v>690</v>
      </c>
      <c r="U118" s="97">
        <f t="shared" ref="U118:X118" si="12">U106</f>
        <v>770</v>
      </c>
      <c r="V118" s="97">
        <f t="shared" si="12"/>
        <v>1073</v>
      </c>
      <c r="W118" s="97">
        <f t="shared" si="12"/>
        <v>924</v>
      </c>
      <c r="X118" s="97">
        <f t="shared" si="12"/>
        <v>24</v>
      </c>
    </row>
    <row r="119" spans="1:24" s="90" customFormat="1" ht="54.75" hidden="1" customHeight="1">
      <c r="A119" s="87"/>
      <c r="B119" s="96" t="s">
        <v>304</v>
      </c>
      <c r="C119" s="97">
        <f>SUM(C116:C118)</f>
        <v>1671</v>
      </c>
      <c r="D119" s="97">
        <f t="shared" ref="D119:S119" si="13">SUM(D116:D118)</f>
        <v>2484</v>
      </c>
      <c r="E119" s="97">
        <f t="shared" si="13"/>
        <v>1876</v>
      </c>
      <c r="F119" s="97">
        <f t="shared" si="13"/>
        <v>2854</v>
      </c>
      <c r="G119" s="97">
        <f t="shared" si="13"/>
        <v>2316</v>
      </c>
      <c r="H119" s="97">
        <f t="shared" si="13"/>
        <v>2044</v>
      </c>
      <c r="I119" s="97">
        <f t="shared" si="13"/>
        <v>1937</v>
      </c>
      <c r="J119" s="97">
        <f t="shared" si="13"/>
        <v>2115</v>
      </c>
      <c r="K119" s="97">
        <f t="shared" si="13"/>
        <v>2602</v>
      </c>
      <c r="L119" s="97">
        <f t="shared" si="13"/>
        <v>3055</v>
      </c>
      <c r="M119" s="97">
        <f t="shared" si="13"/>
        <v>3854</v>
      </c>
      <c r="N119" s="97">
        <f t="shared" si="13"/>
        <v>2788</v>
      </c>
      <c r="O119" s="97">
        <f t="shared" si="13"/>
        <v>2131</v>
      </c>
      <c r="P119" s="97">
        <f t="shared" si="13"/>
        <v>1817</v>
      </c>
      <c r="Q119" s="97">
        <f t="shared" si="13"/>
        <v>1713</v>
      </c>
      <c r="R119" s="97">
        <f t="shared" si="13"/>
        <v>1337</v>
      </c>
      <c r="S119" s="97">
        <f t="shared" si="13"/>
        <v>1460</v>
      </c>
      <c r="T119" s="97">
        <f>SUM(T116:T118)</f>
        <v>1086</v>
      </c>
      <c r="U119" s="97">
        <f t="shared" ref="U119:X119" si="14">SUM(U116:U118)</f>
        <v>1422</v>
      </c>
      <c r="V119" s="97">
        <f t="shared" si="14"/>
        <v>1379</v>
      </c>
      <c r="W119" s="97">
        <f t="shared" si="14"/>
        <v>1333</v>
      </c>
      <c r="X119" s="97">
        <f t="shared" si="14"/>
        <v>24</v>
      </c>
    </row>
    <row r="120" spans="1:24" ht="15" customHeight="1">
      <c r="A120" s="40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</row>
    <row r="121" spans="1:24" ht="15" customHeight="1">
      <c r="A121" s="40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</row>
    <row r="122" spans="1:24" ht="15" customHeight="1">
      <c r="A122" s="40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</row>
    <row r="123" spans="1:24" ht="15" customHeight="1">
      <c r="A123" s="40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</row>
    <row r="124" spans="1:24" ht="15" customHeight="1">
      <c r="A124" s="40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</row>
    <row r="125" spans="1:24" ht="15" customHeight="1">
      <c r="A125" s="40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</row>
    <row r="126" spans="1:24" ht="15" customHeight="1">
      <c r="A126" s="40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</row>
    <row r="127" spans="1:24" ht="15" customHeight="1">
      <c r="A127" s="40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</row>
    <row r="128" spans="1:24" ht="15" customHeight="1">
      <c r="A128" s="40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</row>
    <row r="129" spans="1:17" ht="15" customHeight="1">
      <c r="A129" s="40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</row>
    <row r="130" spans="1:17" ht="15" customHeight="1">
      <c r="A130" s="40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</row>
    <row r="131" spans="1:17" ht="15" customHeight="1">
      <c r="A131" s="40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</row>
    <row r="132" spans="1:17" ht="15" customHeight="1">
      <c r="A132" s="40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</row>
    <row r="133" spans="1:17" ht="15" customHeight="1">
      <c r="A133" s="40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</row>
    <row r="134" spans="1:17" ht="15" customHeight="1">
      <c r="A134" s="40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</row>
    <row r="135" spans="1:17" ht="15" customHeight="1">
      <c r="A135" s="40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</row>
    <row r="136" spans="1:17" ht="15" customHeight="1">
      <c r="A136" s="40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</row>
    <row r="137" spans="1:17" ht="15" customHeight="1">
      <c r="A137" s="40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</row>
    <row r="138" spans="1:17" ht="15" customHeight="1">
      <c r="A138" s="40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</row>
    <row r="139" spans="1:17" ht="15" customHeight="1">
      <c r="A139" s="40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</row>
    <row r="140" spans="1:17" ht="15" customHeight="1">
      <c r="A140" s="40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</row>
    <row r="141" spans="1:17" ht="15" customHeight="1">
      <c r="A141" s="40"/>
      <c r="B141" s="42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</row>
    <row r="142" spans="1:17" ht="15" customHeight="1">
      <c r="A142" s="40"/>
      <c r="B142" s="42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</row>
    <row r="143" spans="1:17" ht="15" customHeight="1">
      <c r="A143" s="40"/>
      <c r="B143" s="42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</row>
    <row r="144" spans="1:17" ht="15" customHeight="1" thickBot="1">
      <c r="A144" s="40"/>
      <c r="B144" s="42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</row>
    <row r="145" spans="1:24" ht="15" customHeight="1" thickTop="1" thickBot="1">
      <c r="A145" s="40"/>
      <c r="B145" s="76" t="s">
        <v>294</v>
      </c>
      <c r="C145" s="76" t="s">
        <v>0</v>
      </c>
      <c r="D145" s="76" t="s">
        <v>1</v>
      </c>
      <c r="E145" s="76" t="s">
        <v>2</v>
      </c>
      <c r="F145" s="76" t="s">
        <v>3</v>
      </c>
      <c r="G145" s="76" t="s">
        <v>4</v>
      </c>
      <c r="H145" s="76" t="s">
        <v>5</v>
      </c>
      <c r="I145" s="76" t="s">
        <v>6</v>
      </c>
      <c r="J145" s="76" t="s">
        <v>7</v>
      </c>
      <c r="K145" s="76" t="s">
        <v>8</v>
      </c>
      <c r="L145" s="76" t="s">
        <v>185</v>
      </c>
      <c r="M145" s="76" t="s">
        <v>10</v>
      </c>
      <c r="N145" s="76" t="s">
        <v>11</v>
      </c>
      <c r="O145" s="76" t="s">
        <v>196</v>
      </c>
      <c r="P145" s="76" t="s">
        <v>197</v>
      </c>
      <c r="Q145" s="76" t="s">
        <v>198</v>
      </c>
      <c r="R145" s="76" t="s">
        <v>238</v>
      </c>
      <c r="S145" s="76" t="s">
        <v>237</v>
      </c>
      <c r="T145" s="76" t="s">
        <v>288</v>
      </c>
      <c r="U145" s="76" t="s">
        <v>307</v>
      </c>
      <c r="V145" s="76" t="s">
        <v>308</v>
      </c>
      <c r="W145" s="76" t="s">
        <v>309</v>
      </c>
      <c r="X145" s="76" t="s">
        <v>310</v>
      </c>
    </row>
    <row r="146" spans="1:24" ht="15" customHeight="1" thickTop="1" thickBot="1">
      <c r="A146" s="40"/>
      <c r="B146" s="77" t="s">
        <v>295</v>
      </c>
      <c r="C146" s="103">
        <v>176</v>
      </c>
      <c r="D146" s="103">
        <v>816</v>
      </c>
      <c r="E146" s="103">
        <v>288</v>
      </c>
      <c r="F146" s="103">
        <v>974</v>
      </c>
      <c r="G146" s="103">
        <v>963</v>
      </c>
      <c r="H146" s="103">
        <v>333</v>
      </c>
      <c r="I146" s="103">
        <v>264</v>
      </c>
      <c r="J146" s="103">
        <v>217</v>
      </c>
      <c r="K146" s="103">
        <v>121</v>
      </c>
      <c r="L146" s="103">
        <v>149</v>
      </c>
      <c r="M146" s="103">
        <v>58</v>
      </c>
      <c r="N146" s="103">
        <v>72</v>
      </c>
      <c r="O146" s="103">
        <v>84</v>
      </c>
      <c r="P146" s="103">
        <v>150</v>
      </c>
      <c r="Q146" s="103">
        <v>84</v>
      </c>
      <c r="R146" s="103">
        <v>109</v>
      </c>
      <c r="S146" s="103">
        <v>64</v>
      </c>
      <c r="T146" s="103">
        <v>21</v>
      </c>
      <c r="U146" s="103">
        <v>130</v>
      </c>
      <c r="V146" s="103">
        <v>88</v>
      </c>
      <c r="W146" s="103">
        <v>66</v>
      </c>
      <c r="X146" s="138">
        <v>0</v>
      </c>
    </row>
    <row r="147" spans="1:24" ht="15" customHeight="1" thickTop="1" thickBot="1">
      <c r="A147" s="40"/>
      <c r="B147" s="77" t="s">
        <v>296</v>
      </c>
      <c r="C147" s="103">
        <v>16</v>
      </c>
      <c r="D147" s="103">
        <v>19</v>
      </c>
      <c r="E147" s="103">
        <v>18</v>
      </c>
      <c r="F147" s="103">
        <v>13</v>
      </c>
      <c r="G147" s="103">
        <v>15</v>
      </c>
      <c r="H147" s="103">
        <v>24</v>
      </c>
      <c r="I147" s="103">
        <v>22</v>
      </c>
      <c r="J147" s="103">
        <v>16</v>
      </c>
      <c r="K147" s="103">
        <v>32</v>
      </c>
      <c r="L147" s="103">
        <v>17</v>
      </c>
      <c r="M147" s="103">
        <v>12</v>
      </c>
      <c r="N147" s="103">
        <v>44</v>
      </c>
      <c r="O147" s="103">
        <v>27</v>
      </c>
      <c r="P147" s="103">
        <v>31</v>
      </c>
      <c r="Q147" s="103">
        <v>24</v>
      </c>
      <c r="R147" s="103">
        <v>45</v>
      </c>
      <c r="S147" s="103">
        <v>32</v>
      </c>
      <c r="T147" s="103">
        <v>47</v>
      </c>
      <c r="U147" s="103">
        <v>42</v>
      </c>
      <c r="V147" s="103">
        <v>41</v>
      </c>
      <c r="W147" s="103">
        <v>55</v>
      </c>
      <c r="X147" s="138">
        <v>0</v>
      </c>
    </row>
    <row r="148" spans="1:24" ht="15" customHeight="1" thickTop="1" thickBot="1">
      <c r="A148" s="40"/>
      <c r="B148" s="77" t="s">
        <v>297</v>
      </c>
      <c r="C148" s="103">
        <v>1455</v>
      </c>
      <c r="D148" s="103">
        <v>1606</v>
      </c>
      <c r="E148" s="103">
        <v>1543</v>
      </c>
      <c r="F148" s="103">
        <v>1856</v>
      </c>
      <c r="G148" s="103">
        <v>1324</v>
      </c>
      <c r="H148" s="103">
        <v>1670</v>
      </c>
      <c r="I148" s="103">
        <v>1588</v>
      </c>
      <c r="J148" s="103">
        <v>1847</v>
      </c>
      <c r="K148" s="103">
        <v>2431</v>
      </c>
      <c r="L148" s="103">
        <v>2877</v>
      </c>
      <c r="M148" s="103">
        <v>3748</v>
      </c>
      <c r="N148" s="103">
        <v>2664</v>
      </c>
      <c r="O148" s="103">
        <v>1987</v>
      </c>
      <c r="P148" s="103">
        <v>1628</v>
      </c>
      <c r="Q148" s="103">
        <v>1571</v>
      </c>
      <c r="R148" s="103">
        <v>1176</v>
      </c>
      <c r="S148" s="103">
        <v>1372</v>
      </c>
      <c r="T148" s="103">
        <v>1020</v>
      </c>
      <c r="U148" s="103">
        <v>1231</v>
      </c>
      <c r="V148" s="103">
        <v>1239</v>
      </c>
      <c r="W148" s="103">
        <v>1215</v>
      </c>
      <c r="X148" s="103">
        <v>24</v>
      </c>
    </row>
    <row r="149" spans="1:24" ht="15" customHeight="1" thickTop="1" thickBot="1">
      <c r="A149" s="40"/>
      <c r="B149" s="77" t="s">
        <v>298</v>
      </c>
      <c r="C149" s="138">
        <v>0</v>
      </c>
      <c r="D149" s="138">
        <v>0</v>
      </c>
      <c r="E149" s="138">
        <v>0</v>
      </c>
      <c r="F149" s="138">
        <v>0</v>
      </c>
      <c r="G149" s="138">
        <v>0</v>
      </c>
      <c r="H149" s="138">
        <v>0</v>
      </c>
      <c r="I149" s="138">
        <v>0</v>
      </c>
      <c r="J149" s="138">
        <v>0</v>
      </c>
      <c r="K149" s="138">
        <v>0</v>
      </c>
      <c r="L149" s="138">
        <v>0</v>
      </c>
      <c r="M149" s="103">
        <v>25</v>
      </c>
      <c r="N149" s="103">
        <v>1</v>
      </c>
      <c r="O149" s="103">
        <v>21</v>
      </c>
      <c r="P149" s="103">
        <v>2</v>
      </c>
      <c r="Q149" s="103">
        <v>18</v>
      </c>
      <c r="R149" s="103">
        <v>1</v>
      </c>
      <c r="S149" s="103">
        <v>27</v>
      </c>
      <c r="T149" s="103">
        <v>2</v>
      </c>
      <c r="U149" s="103">
        <v>10</v>
      </c>
      <c r="V149" s="103">
        <v>3</v>
      </c>
      <c r="W149" s="103">
        <v>4</v>
      </c>
      <c r="X149" s="138">
        <v>0</v>
      </c>
    </row>
    <row r="150" spans="1:24" ht="15" customHeight="1" thickTop="1" thickBot="1">
      <c r="A150" s="40"/>
      <c r="B150" s="77" t="s">
        <v>306</v>
      </c>
      <c r="C150" s="103">
        <v>24</v>
      </c>
      <c r="D150" s="103">
        <v>43</v>
      </c>
      <c r="E150" s="103">
        <v>27</v>
      </c>
      <c r="F150" s="103">
        <v>11</v>
      </c>
      <c r="G150" s="103">
        <v>14</v>
      </c>
      <c r="H150" s="103">
        <v>17</v>
      </c>
      <c r="I150" s="103">
        <v>63</v>
      </c>
      <c r="J150" s="103">
        <v>35</v>
      </c>
      <c r="K150" s="103">
        <v>18</v>
      </c>
      <c r="L150" s="103">
        <v>12</v>
      </c>
      <c r="M150" s="103">
        <v>11</v>
      </c>
      <c r="N150" s="103">
        <v>7</v>
      </c>
      <c r="O150" s="103">
        <v>12</v>
      </c>
      <c r="P150" s="103">
        <v>6</v>
      </c>
      <c r="Q150" s="103">
        <v>16</v>
      </c>
      <c r="R150" s="103">
        <v>6</v>
      </c>
      <c r="S150" s="103">
        <v>4</v>
      </c>
      <c r="T150" s="103">
        <v>1</v>
      </c>
      <c r="U150" s="103">
        <v>11</v>
      </c>
      <c r="V150" s="103">
        <v>8</v>
      </c>
      <c r="W150" s="103">
        <v>1</v>
      </c>
      <c r="X150" s="138">
        <v>0</v>
      </c>
    </row>
    <row r="151" spans="1:24" ht="19.5" customHeight="1" thickTop="1" thickBot="1">
      <c r="A151" s="40"/>
      <c r="B151" s="65" t="s">
        <v>305</v>
      </c>
      <c r="C151" s="65">
        <f>SUM(C146:C150)</f>
        <v>1671</v>
      </c>
      <c r="D151" s="65">
        <f>SUM(D146:D150)</f>
        <v>2484</v>
      </c>
      <c r="E151" s="65">
        <f>SUM(E146:E150)</f>
        <v>1876</v>
      </c>
      <c r="F151" s="65">
        <f>SUM(F146:F150)</f>
        <v>2854</v>
      </c>
      <c r="G151" s="65">
        <f>SUM(G146:G150)</f>
        <v>2316</v>
      </c>
      <c r="H151" s="65">
        <f t="shared" ref="H151:X151" si="15">SUM(H146:H150)</f>
        <v>2044</v>
      </c>
      <c r="I151" s="65">
        <f t="shared" si="15"/>
        <v>1937</v>
      </c>
      <c r="J151" s="65">
        <f t="shared" si="15"/>
        <v>2115</v>
      </c>
      <c r="K151" s="65">
        <f t="shared" si="15"/>
        <v>2602</v>
      </c>
      <c r="L151" s="65">
        <f t="shared" si="15"/>
        <v>3055</v>
      </c>
      <c r="M151" s="65">
        <f t="shared" si="15"/>
        <v>3854</v>
      </c>
      <c r="N151" s="65">
        <f t="shared" si="15"/>
        <v>2788</v>
      </c>
      <c r="O151" s="65">
        <f t="shared" si="15"/>
        <v>2131</v>
      </c>
      <c r="P151" s="65">
        <f t="shared" si="15"/>
        <v>1817</v>
      </c>
      <c r="Q151" s="65">
        <f t="shared" si="15"/>
        <v>1713</v>
      </c>
      <c r="R151" s="65">
        <f t="shared" si="15"/>
        <v>1337</v>
      </c>
      <c r="S151" s="65">
        <f t="shared" si="15"/>
        <v>1499</v>
      </c>
      <c r="T151" s="65">
        <f t="shared" si="15"/>
        <v>1091</v>
      </c>
      <c r="U151" s="65">
        <f t="shared" si="15"/>
        <v>1424</v>
      </c>
      <c r="V151" s="65">
        <f t="shared" si="15"/>
        <v>1379</v>
      </c>
      <c r="W151" s="65">
        <f t="shared" si="15"/>
        <v>1341</v>
      </c>
      <c r="X151" s="65">
        <f t="shared" si="15"/>
        <v>24</v>
      </c>
    </row>
    <row r="152" spans="1:24" ht="15" customHeight="1" thickTop="1">
      <c r="A152" s="40"/>
      <c r="B152" s="153" t="s">
        <v>374</v>
      </c>
      <c r="C152" s="153"/>
      <c r="D152" s="153"/>
      <c r="E152" s="153"/>
      <c r="F152" s="153"/>
      <c r="G152" s="153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</row>
    <row r="153" spans="1:24" ht="15" customHeight="1"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</row>
    <row r="154" spans="1:24" ht="15" customHeight="1">
      <c r="A154" s="40"/>
    </row>
    <row r="155" spans="1:24" ht="15" customHeight="1">
      <c r="A155" s="40"/>
    </row>
    <row r="156" spans="1:24" ht="15" customHeight="1">
      <c r="A156" s="40"/>
    </row>
    <row r="157" spans="1:24" ht="15" customHeight="1">
      <c r="A157" s="40"/>
    </row>
    <row r="158" spans="1:24" ht="15" customHeight="1" thickBot="1">
      <c r="A158" s="40"/>
    </row>
    <row r="159" spans="1:24" ht="15" customHeight="1" thickTop="1" thickBot="1">
      <c r="A159" s="40"/>
      <c r="B159" s="76" t="s">
        <v>286</v>
      </c>
      <c r="C159" s="76" t="s">
        <v>198</v>
      </c>
      <c r="D159" s="76" t="s">
        <v>238</v>
      </c>
      <c r="E159" s="76" t="s">
        <v>237</v>
      </c>
      <c r="F159" s="76" t="s">
        <v>288</v>
      </c>
      <c r="G159" s="76" t="s">
        <v>307</v>
      </c>
      <c r="H159" s="76" t="s">
        <v>308</v>
      </c>
      <c r="I159" s="76" t="s">
        <v>309</v>
      </c>
      <c r="J159" s="54" t="s">
        <v>310</v>
      </c>
    </row>
    <row r="160" spans="1:24" ht="15" customHeight="1" thickTop="1" thickBot="1">
      <c r="B160" s="77" t="s">
        <v>284</v>
      </c>
      <c r="C160" s="103">
        <v>867</v>
      </c>
      <c r="D160" s="103">
        <v>636</v>
      </c>
      <c r="E160" s="103">
        <v>496</v>
      </c>
      <c r="F160" s="103">
        <v>769</v>
      </c>
      <c r="G160" s="103">
        <v>995</v>
      </c>
      <c r="H160" s="103">
        <v>365</v>
      </c>
      <c r="I160" s="103">
        <v>429</v>
      </c>
      <c r="J160" s="54">
        <v>0</v>
      </c>
    </row>
    <row r="161" spans="2:10" ht="15" customHeight="1" thickTop="1" thickBot="1">
      <c r="B161" s="77" t="s">
        <v>285</v>
      </c>
      <c r="C161" s="103">
        <v>4648</v>
      </c>
      <c r="D161" s="103">
        <v>2473</v>
      </c>
      <c r="E161" s="103">
        <v>4438</v>
      </c>
      <c r="F161" s="103">
        <v>2836</v>
      </c>
      <c r="G161" s="103">
        <v>3284</v>
      </c>
      <c r="H161" s="103">
        <v>2298</v>
      </c>
      <c r="I161" s="103">
        <v>2397</v>
      </c>
      <c r="J161" s="54">
        <v>1506</v>
      </c>
    </row>
    <row r="162" spans="2:10" ht="15" customHeight="1" thickTop="1" thickBot="1">
      <c r="B162" s="65" t="s">
        <v>188</v>
      </c>
      <c r="C162" s="65">
        <f>SUM(C160:C161)</f>
        <v>5515</v>
      </c>
      <c r="D162" s="65">
        <f t="shared" ref="D162:J162" si="16">SUM(D160:D161)</f>
        <v>3109</v>
      </c>
      <c r="E162" s="65">
        <f t="shared" si="16"/>
        <v>4934</v>
      </c>
      <c r="F162" s="65">
        <f t="shared" si="16"/>
        <v>3605</v>
      </c>
      <c r="G162" s="65">
        <f t="shared" si="16"/>
        <v>4279</v>
      </c>
      <c r="H162" s="65">
        <f t="shared" si="16"/>
        <v>2663</v>
      </c>
      <c r="I162" s="65">
        <f t="shared" si="16"/>
        <v>2826</v>
      </c>
      <c r="J162" s="54">
        <f t="shared" si="16"/>
        <v>1506</v>
      </c>
    </row>
    <row r="163" spans="2:10" ht="15" customHeight="1" thickTop="1">
      <c r="B163" s="153" t="s">
        <v>374</v>
      </c>
      <c r="C163" s="153"/>
      <c r="D163" s="153"/>
      <c r="E163" s="153"/>
      <c r="F163" s="153"/>
      <c r="G163" s="153"/>
      <c r="J163" s="54"/>
    </row>
    <row r="164" spans="2:10" ht="15" customHeight="1"/>
    <row r="165" spans="2:10" ht="15" customHeight="1"/>
    <row r="166" spans="2:10" ht="15" customHeight="1"/>
    <row r="167" spans="2:10" ht="15" customHeight="1"/>
  </sheetData>
  <sheetProtection algorithmName="SHA-512" hashValue="ho/UP3dMeNuW/OEAVR8oCrz5H629lGXA9L+bvwRUJnyOHGHR/gIRYJhOmUF52vrB3L3KrLb+GaF/OAp55sZywg==" saltValue="M1rZOLfPug9bAPF38xf5Vw==" spinCount="100000" sheet="1" objects="1" scenarios="1"/>
  <protectedRanges>
    <protectedRange algorithmName="SHA-512" hashValue="9QEufn/SJQJZsxr4q2/rCibXZI+rbmolsmxtJn1L0FBfQlhmywV3DvavpJ4hza3C8BykyIlBEMBok4bbAVgfIw==" saltValue="+at2yAaECO+D8666Rnxnmw==" spinCount="100000" sqref="A5:R8 C69:R69 A39:S41 A13:R38 A9:S11 A72:R97 A42:X42 T40 C144:R144 C152:T152 A153:R153 A144:B152 A120:R143 C115:N115 C110:R114 A110:B115 A103:N106 A102:X102 A116:X119 A98:N100 A101:Q101 O99 S99 U99:V99 V101 A108:W108 A107:X107 C145:P151 X146:X147 X149:X150 A109:R109 A12:X12 C68:S68 C70:S70 A43:B71 C43:R66 C71:X71 B163:G163" name="Rango1"/>
  </protectedRanges>
  <mergeCells count="5">
    <mergeCell ref="B72:T73"/>
    <mergeCell ref="B13:T14"/>
    <mergeCell ref="B152:G152"/>
    <mergeCell ref="B109:G109"/>
    <mergeCell ref="B163:G163"/>
  </mergeCells>
  <pageMargins left="0.7" right="0.7" top="0.75" bottom="0.75" header="0.3" footer="0.3"/>
  <pageSetup scale="54" orientation="portrait" r:id="rId1"/>
  <rowBreaks count="1" manualBreakCount="1">
    <brk id="6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pageSetUpPr fitToPage="1"/>
  </sheetPr>
  <dimension ref="B1:X45"/>
  <sheetViews>
    <sheetView showGridLines="0" topLeftCell="A7" zoomScaleNormal="100" zoomScaleSheetLayoutView="80" workbookViewId="0">
      <selection activeCell="B16" sqref="B16"/>
    </sheetView>
  </sheetViews>
  <sheetFormatPr baseColWidth="10" defaultRowHeight="12.75" customHeight="1"/>
  <cols>
    <col min="1" max="1" width="10.7109375" style="3" customWidth="1"/>
    <col min="2" max="2" width="19.7109375" style="3" customWidth="1"/>
    <col min="3" max="23" width="8.7109375" style="3" customWidth="1"/>
    <col min="24" max="24" width="8.7109375" style="3" hidden="1" customWidth="1"/>
    <col min="25" max="16384" width="11.42578125" style="3"/>
  </cols>
  <sheetData>
    <row r="1" spans="2:24" ht="12.75" customHeight="1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2:24" ht="12.7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2:24" ht="12.7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24" ht="12.7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2:24" ht="12.7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24" ht="19.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2:24" ht="12.75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2:24" ht="12.75" customHeight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2:24" ht="12.75" customHeight="1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24" ht="12.75" customHeight="1" thickBo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U10" s="98"/>
    </row>
    <row r="11" spans="2:24" ht="15.75" customHeight="1" thickTop="1" thickBot="1">
      <c r="B11" s="76" t="s">
        <v>50</v>
      </c>
      <c r="C11" s="76" t="s">
        <v>0</v>
      </c>
      <c r="D11" s="76" t="s">
        <v>1</v>
      </c>
      <c r="E11" s="76" t="s">
        <v>2</v>
      </c>
      <c r="F11" s="76" t="s">
        <v>3</v>
      </c>
      <c r="G11" s="76" t="s">
        <v>4</v>
      </c>
      <c r="H11" s="76" t="s">
        <v>5</v>
      </c>
      <c r="I11" s="76" t="s">
        <v>6</v>
      </c>
      <c r="J11" s="76" t="s">
        <v>7</v>
      </c>
      <c r="K11" s="76" t="s">
        <v>8</v>
      </c>
      <c r="L11" s="76" t="s">
        <v>185</v>
      </c>
      <c r="M11" s="76" t="s">
        <v>10</v>
      </c>
      <c r="N11" s="76" t="s">
        <v>11</v>
      </c>
      <c r="O11" s="76" t="s">
        <v>196</v>
      </c>
      <c r="P11" s="76" t="s">
        <v>197</v>
      </c>
      <c r="Q11" s="76" t="s">
        <v>198</v>
      </c>
      <c r="R11" s="76" t="s">
        <v>238</v>
      </c>
      <c r="S11" s="76" t="s">
        <v>237</v>
      </c>
      <c r="T11" s="76" t="s">
        <v>288</v>
      </c>
      <c r="U11" s="76" t="s">
        <v>307</v>
      </c>
      <c r="V11" s="76" t="s">
        <v>308</v>
      </c>
      <c r="W11" s="76" t="s">
        <v>309</v>
      </c>
      <c r="X11" s="76" t="s">
        <v>310</v>
      </c>
    </row>
    <row r="12" spans="2:24" ht="15.75" customHeight="1" thickTop="1" thickBot="1">
      <c r="B12" s="77" t="s">
        <v>293</v>
      </c>
      <c r="C12" s="103">
        <v>559</v>
      </c>
      <c r="D12" s="103">
        <v>45</v>
      </c>
      <c r="E12" s="103">
        <v>1011</v>
      </c>
      <c r="F12" s="103">
        <v>1043</v>
      </c>
      <c r="G12" s="103">
        <v>950</v>
      </c>
      <c r="H12" s="103">
        <v>458</v>
      </c>
      <c r="I12" s="103">
        <v>449</v>
      </c>
      <c r="J12" s="103">
        <v>131</v>
      </c>
      <c r="K12" s="103">
        <v>259</v>
      </c>
      <c r="L12" s="103">
        <v>201</v>
      </c>
      <c r="M12" s="103">
        <v>529</v>
      </c>
      <c r="N12" s="103">
        <v>820</v>
      </c>
      <c r="O12" s="103">
        <v>682</v>
      </c>
      <c r="P12" s="103">
        <v>585</v>
      </c>
      <c r="Q12" s="103">
        <v>258</v>
      </c>
      <c r="R12" s="103">
        <v>247</v>
      </c>
      <c r="S12" s="103">
        <v>354</v>
      </c>
      <c r="T12" s="103">
        <v>492</v>
      </c>
      <c r="U12" s="103">
        <v>481</v>
      </c>
      <c r="V12" s="103">
        <v>425</v>
      </c>
      <c r="W12" s="103">
        <v>395</v>
      </c>
      <c r="X12" s="103">
        <v>22</v>
      </c>
    </row>
    <row r="13" spans="2:24" ht="15.75" customHeight="1" thickTop="1" thickBot="1">
      <c r="B13" s="77" t="s">
        <v>291</v>
      </c>
      <c r="C13" s="103">
        <f>'P05'!C46</f>
        <v>19823</v>
      </c>
      <c r="D13" s="103">
        <f>'P05'!D46</f>
        <v>17511</v>
      </c>
      <c r="E13" s="103">
        <f>'P05'!E46</f>
        <v>17232</v>
      </c>
      <c r="F13" s="103">
        <f>'P05'!F46</f>
        <v>15362</v>
      </c>
      <c r="G13" s="103">
        <f>'P05'!G46</f>
        <v>14325</v>
      </c>
      <c r="H13" s="103">
        <f>'P05'!H46</f>
        <v>13534</v>
      </c>
      <c r="I13" s="103">
        <f>'P05'!I46</f>
        <v>13284</v>
      </c>
      <c r="J13" s="103">
        <f>'P05'!J46</f>
        <v>11876</v>
      </c>
      <c r="K13" s="103">
        <f>'P05'!K46</f>
        <v>10592</v>
      </c>
      <c r="L13" s="103">
        <f>'P05'!L46</f>
        <v>8683</v>
      </c>
      <c r="M13" s="103">
        <f>'P05'!M46</f>
        <v>5648</v>
      </c>
      <c r="N13" s="103">
        <f>'P05'!N46</f>
        <v>4436</v>
      </c>
      <c r="O13" s="103">
        <f>'P05'!O46</f>
        <v>3935</v>
      </c>
      <c r="P13" s="103">
        <f>'P05'!P46</f>
        <v>3982</v>
      </c>
      <c r="Q13" s="103">
        <f>'P05'!Q46</f>
        <v>4128</v>
      </c>
      <c r="R13" s="103">
        <f>'P05'!R46</f>
        <v>3952</v>
      </c>
      <c r="S13" s="103">
        <f>'P05'!S46</f>
        <v>3748</v>
      </c>
      <c r="T13" s="103">
        <f>'P05'!T46</f>
        <v>3896</v>
      </c>
      <c r="U13" s="103">
        <f>'P05'!U46</f>
        <v>4170</v>
      </c>
      <c r="V13" s="103">
        <f>'P05'!V46</f>
        <v>3811</v>
      </c>
      <c r="W13" s="103">
        <f>'P05'!W46</f>
        <v>3785</v>
      </c>
      <c r="X13" s="103">
        <f>'P05'!X46</f>
        <v>895</v>
      </c>
    </row>
    <row r="14" spans="2:24" ht="15.75" customHeight="1" thickTop="1" thickBot="1">
      <c r="B14" s="77" t="s">
        <v>292</v>
      </c>
      <c r="C14" s="103">
        <f>'P03'!C15</f>
        <v>16532</v>
      </c>
      <c r="D14" s="103">
        <f>'P03'!D15</f>
        <v>15742</v>
      </c>
      <c r="E14" s="103">
        <f>'P03'!E15</f>
        <v>15268</v>
      </c>
      <c r="F14" s="103">
        <f>'P03'!F15</f>
        <v>14145</v>
      </c>
      <c r="G14" s="103">
        <f>'P03'!G15</f>
        <v>14511</v>
      </c>
      <c r="H14" s="103">
        <f>'P03'!H15</f>
        <v>13863</v>
      </c>
      <c r="I14" s="103">
        <f>'P03'!I15</f>
        <v>14261</v>
      </c>
      <c r="J14" s="103">
        <f>'P03'!J15</f>
        <v>13339</v>
      </c>
      <c r="K14" s="103">
        <f>'P03'!K15</f>
        <v>12990</v>
      </c>
      <c r="L14" s="103">
        <f>'P03'!L15</f>
        <v>12294</v>
      </c>
      <c r="M14" s="103">
        <f>'P03'!M15</f>
        <v>13248</v>
      </c>
      <c r="N14" s="103">
        <f>'P03'!N15</f>
        <v>13429</v>
      </c>
      <c r="O14" s="103">
        <f>'P03'!O15</f>
        <v>14522</v>
      </c>
      <c r="P14" s="103">
        <f>'P03'!P15</f>
        <v>15040</v>
      </c>
      <c r="Q14" s="103">
        <f>'P03'!Q15</f>
        <v>17699</v>
      </c>
      <c r="R14" s="103">
        <f>'P03'!R15</f>
        <v>17720</v>
      </c>
      <c r="S14" s="103">
        <f>'P03'!S15</f>
        <v>20019</v>
      </c>
      <c r="T14" s="103">
        <f>'P03'!T15</f>
        <v>20450</v>
      </c>
      <c r="U14" s="103">
        <f>'P03'!U15</f>
        <v>21138</v>
      </c>
      <c r="V14" s="103">
        <f>'P03'!V15</f>
        <v>21361</v>
      </c>
      <c r="W14" s="103">
        <f>'P03'!W15</f>
        <v>21192</v>
      </c>
      <c r="X14" s="103">
        <f>'P03'!X15</f>
        <v>19964</v>
      </c>
    </row>
    <row r="15" spans="2:24" ht="12.75" customHeight="1" thickTop="1" thickBot="1">
      <c r="B15" s="44" t="s">
        <v>190</v>
      </c>
      <c r="C15" s="80">
        <f t="shared" ref="C15:X15" si="0">SUM(C12:C14)</f>
        <v>36914</v>
      </c>
      <c r="D15" s="80">
        <f t="shared" si="0"/>
        <v>33298</v>
      </c>
      <c r="E15" s="80">
        <f t="shared" si="0"/>
        <v>33511</v>
      </c>
      <c r="F15" s="80">
        <f t="shared" si="0"/>
        <v>30550</v>
      </c>
      <c r="G15" s="80">
        <f t="shared" si="0"/>
        <v>29786</v>
      </c>
      <c r="H15" s="80">
        <f t="shared" si="0"/>
        <v>27855</v>
      </c>
      <c r="I15" s="80">
        <f t="shared" si="0"/>
        <v>27994</v>
      </c>
      <c r="J15" s="80">
        <f t="shared" si="0"/>
        <v>25346</v>
      </c>
      <c r="K15" s="80">
        <f t="shared" si="0"/>
        <v>23841</v>
      </c>
      <c r="L15" s="80">
        <f t="shared" si="0"/>
        <v>21178</v>
      </c>
      <c r="M15" s="80">
        <f t="shared" si="0"/>
        <v>19425</v>
      </c>
      <c r="N15" s="80">
        <f t="shared" si="0"/>
        <v>18685</v>
      </c>
      <c r="O15" s="80">
        <f t="shared" si="0"/>
        <v>19139</v>
      </c>
      <c r="P15" s="80">
        <f t="shared" si="0"/>
        <v>19607</v>
      </c>
      <c r="Q15" s="80">
        <f t="shared" si="0"/>
        <v>22085</v>
      </c>
      <c r="R15" s="80">
        <f t="shared" si="0"/>
        <v>21919</v>
      </c>
      <c r="S15" s="80">
        <f t="shared" si="0"/>
        <v>24121</v>
      </c>
      <c r="T15" s="80">
        <f t="shared" si="0"/>
        <v>24838</v>
      </c>
      <c r="U15" s="80">
        <f t="shared" si="0"/>
        <v>25789</v>
      </c>
      <c r="V15" s="80">
        <f t="shared" si="0"/>
        <v>25597</v>
      </c>
      <c r="W15" s="80">
        <f t="shared" si="0"/>
        <v>25372</v>
      </c>
      <c r="X15" s="80">
        <f t="shared" si="0"/>
        <v>20881</v>
      </c>
    </row>
    <row r="16" spans="2:24" ht="12.75" customHeight="1" thickTop="1">
      <c r="B16" s="108" t="s">
        <v>317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W16" s="99"/>
    </row>
    <row r="17" spans="2:16" ht="12.75" customHeight="1">
      <c r="B17" s="9"/>
      <c r="O17" s="6"/>
      <c r="P17" s="7"/>
    </row>
    <row r="18" spans="2:16" ht="12.75" customHeight="1">
      <c r="B18" s="9"/>
      <c r="O18" s="6"/>
      <c r="P18" s="7"/>
    </row>
    <row r="19" spans="2:16" ht="12.75" customHeight="1">
      <c r="B19" s="9"/>
      <c r="O19" s="6"/>
      <c r="P19" s="7"/>
    </row>
    <row r="20" spans="2:16" ht="12.75" customHeight="1">
      <c r="B20" s="9"/>
      <c r="O20" s="6"/>
      <c r="P20" s="7"/>
    </row>
    <row r="21" spans="2:16" ht="12.75" customHeight="1">
      <c r="B21" s="9"/>
      <c r="O21" s="6"/>
      <c r="P21" s="7"/>
    </row>
    <row r="22" spans="2:16" ht="12.75" customHeight="1">
      <c r="B22" s="9"/>
      <c r="O22" s="6"/>
      <c r="P22" s="7"/>
    </row>
    <row r="23" spans="2:16" ht="12.75" customHeight="1">
      <c r="B23" s="9"/>
      <c r="O23" s="6"/>
      <c r="P23" s="7"/>
    </row>
    <row r="24" spans="2:16" ht="12.75" customHeight="1">
      <c r="B24" s="9"/>
      <c r="O24" s="6"/>
      <c r="P24" s="7"/>
    </row>
    <row r="25" spans="2:16" ht="12.75" customHeight="1">
      <c r="B25" s="9"/>
      <c r="O25" s="6"/>
      <c r="P25" s="7"/>
    </row>
    <row r="26" spans="2:16" ht="12.75" customHeight="1">
      <c r="B26" s="9"/>
      <c r="O26" s="6"/>
      <c r="P26" s="7"/>
    </row>
    <row r="27" spans="2:16" ht="12.75" customHeight="1">
      <c r="P27" s="16"/>
    </row>
    <row r="28" spans="2:16" ht="12.75" customHeight="1">
      <c r="P28" s="16"/>
    </row>
    <row r="29" spans="2:16" ht="12.75" customHeight="1">
      <c r="P29" s="15"/>
    </row>
    <row r="30" spans="2:16" ht="12.75" customHeight="1">
      <c r="P30" s="15"/>
    </row>
    <row r="45" spans="2:2" ht="12.75" customHeight="1">
      <c r="B45" s="108" t="s">
        <v>317</v>
      </c>
    </row>
  </sheetData>
  <sheetProtection algorithmName="SHA-512" hashValue="NQ50JTRKVb/sRmipfG7+AWAHa9W7BiwBJ9s6G4WWisQwAx+j5d2Ic2sob0e6vbauLCSAHP0xvxlb8DtRZmUyhg==" saltValue="Ql0qwAYtVdpO4tgIAB5Yqg==" spinCount="100000" sheet="1" objects="1" scenarios="1"/>
  <printOptions horizontalCentered="1"/>
  <pageMargins left="0.70866141732283472" right="0.70866141732283472" top="0.74803149606299213" bottom="0.74803149606299213" header="0.31496062992125984" footer="0.31496062992125984"/>
  <pageSetup scale="8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31:X81"/>
  <sheetViews>
    <sheetView showGridLines="0" zoomScaleNormal="100" workbookViewId="0">
      <selection activeCell="C3" sqref="C3"/>
    </sheetView>
  </sheetViews>
  <sheetFormatPr baseColWidth="10" defaultRowHeight="15" customHeight="1"/>
  <cols>
    <col min="1" max="1" width="10.7109375" customWidth="1"/>
    <col min="2" max="2" width="21.7109375" customWidth="1"/>
    <col min="3" max="16" width="8.7109375" customWidth="1"/>
    <col min="17" max="18" width="8.7109375" style="54" customWidth="1"/>
    <col min="19" max="19" width="8.7109375" style="55" customWidth="1"/>
    <col min="20" max="23" width="8.7109375" customWidth="1"/>
    <col min="24" max="24" width="8.7109375" hidden="1" customWidth="1"/>
  </cols>
  <sheetData>
    <row r="31" spans="2:24" ht="15" customHeight="1" thickBot="1"/>
    <row r="32" spans="2:24" ht="15" customHeight="1" thickTop="1" thickBot="1">
      <c r="B32" s="76" t="s">
        <v>55</v>
      </c>
      <c r="C32" s="76" t="s">
        <v>0</v>
      </c>
      <c r="D32" s="76" t="s">
        <v>1</v>
      </c>
      <c r="E32" s="76" t="s">
        <v>2</v>
      </c>
      <c r="F32" s="76" t="s">
        <v>3</v>
      </c>
      <c r="G32" s="76" t="s">
        <v>4</v>
      </c>
      <c r="H32" s="76" t="s">
        <v>5</v>
      </c>
      <c r="I32" s="76" t="s">
        <v>6</v>
      </c>
      <c r="J32" s="76" t="s">
        <v>7</v>
      </c>
      <c r="K32" s="76" t="s">
        <v>8</v>
      </c>
      <c r="L32" s="76" t="s">
        <v>185</v>
      </c>
      <c r="M32" s="76" t="s">
        <v>10</v>
      </c>
      <c r="N32" s="76" t="s">
        <v>11</v>
      </c>
      <c r="O32" s="76" t="s">
        <v>196</v>
      </c>
      <c r="P32" s="76" t="s">
        <v>197</v>
      </c>
      <c r="Q32" s="76" t="s">
        <v>198</v>
      </c>
      <c r="R32" s="76" t="s">
        <v>238</v>
      </c>
      <c r="S32" s="76" t="s">
        <v>237</v>
      </c>
      <c r="T32" s="76" t="s">
        <v>288</v>
      </c>
      <c r="U32" s="107" t="s">
        <v>307</v>
      </c>
      <c r="V32" s="107" t="s">
        <v>308</v>
      </c>
      <c r="W32" s="107" t="s">
        <v>309</v>
      </c>
      <c r="X32" s="107" t="s">
        <v>316</v>
      </c>
    </row>
    <row r="33" spans="2:24" ht="15" customHeight="1" thickTop="1" thickBot="1">
      <c r="B33" s="127" t="s">
        <v>20</v>
      </c>
      <c r="C33" s="103">
        <v>3110</v>
      </c>
      <c r="D33" s="103">
        <v>2664</v>
      </c>
      <c r="E33" s="103">
        <v>2559</v>
      </c>
      <c r="F33" s="103">
        <v>2360</v>
      </c>
      <c r="G33" s="103">
        <v>2372</v>
      </c>
      <c r="H33" s="103">
        <v>2281</v>
      </c>
      <c r="I33" s="103">
        <v>2251</v>
      </c>
      <c r="J33" s="103">
        <v>2104</v>
      </c>
      <c r="K33" s="103">
        <v>1881</v>
      </c>
      <c r="L33" s="103">
        <v>1595</v>
      </c>
      <c r="M33" s="103">
        <v>929</v>
      </c>
      <c r="N33" s="103">
        <v>696</v>
      </c>
      <c r="O33" s="103">
        <v>748</v>
      </c>
      <c r="P33" s="103">
        <v>817</v>
      </c>
      <c r="Q33" s="103">
        <v>1002</v>
      </c>
      <c r="R33" s="103">
        <v>1063</v>
      </c>
      <c r="S33" s="103">
        <v>1034</v>
      </c>
      <c r="T33" s="103">
        <v>1257</v>
      </c>
      <c r="U33" s="103">
        <v>1211</v>
      </c>
      <c r="V33" s="103">
        <v>1147</v>
      </c>
      <c r="W33" s="103">
        <v>1145</v>
      </c>
      <c r="X33" s="103">
        <v>302</v>
      </c>
    </row>
    <row r="34" spans="2:24" ht="15" customHeight="1" thickTop="1" thickBot="1">
      <c r="B34" s="127" t="s">
        <v>21</v>
      </c>
      <c r="C34" s="103">
        <v>1774</v>
      </c>
      <c r="D34" s="103">
        <v>1872</v>
      </c>
      <c r="E34" s="103">
        <v>1886</v>
      </c>
      <c r="F34" s="103">
        <v>1916</v>
      </c>
      <c r="G34" s="103">
        <v>1962</v>
      </c>
      <c r="H34" s="103">
        <v>1896</v>
      </c>
      <c r="I34" s="103">
        <v>2028</v>
      </c>
      <c r="J34" s="103">
        <v>1745</v>
      </c>
      <c r="K34" s="103">
        <v>1706</v>
      </c>
      <c r="L34" s="103">
        <v>1615</v>
      </c>
      <c r="M34" s="103">
        <v>1441</v>
      </c>
      <c r="N34" s="103">
        <v>1204</v>
      </c>
      <c r="O34" s="103">
        <v>1131</v>
      </c>
      <c r="P34" s="103">
        <v>1011</v>
      </c>
      <c r="Q34" s="103">
        <v>943</v>
      </c>
      <c r="R34" s="103">
        <v>784</v>
      </c>
      <c r="S34" s="103">
        <v>719</v>
      </c>
      <c r="T34" s="103">
        <v>687</v>
      </c>
      <c r="U34" s="103">
        <v>727</v>
      </c>
      <c r="V34" s="103">
        <v>604</v>
      </c>
      <c r="W34" s="103">
        <v>548</v>
      </c>
      <c r="X34" s="103">
        <v>161</v>
      </c>
    </row>
    <row r="35" spans="2:24" ht="15" customHeight="1" thickTop="1" thickBot="1">
      <c r="B35" s="127" t="s">
        <v>17</v>
      </c>
      <c r="C35" s="103">
        <v>483</v>
      </c>
      <c r="D35" s="103">
        <v>480</v>
      </c>
      <c r="E35" s="103">
        <v>512</v>
      </c>
      <c r="F35" s="103">
        <v>455</v>
      </c>
      <c r="G35" s="103">
        <v>458</v>
      </c>
      <c r="H35" s="103">
        <v>444</v>
      </c>
      <c r="I35" s="103">
        <v>486</v>
      </c>
      <c r="J35" s="103">
        <v>448</v>
      </c>
      <c r="K35" s="103">
        <v>496</v>
      </c>
      <c r="L35" s="103">
        <v>446</v>
      </c>
      <c r="M35" s="103">
        <v>398</v>
      </c>
      <c r="N35" s="103">
        <v>344</v>
      </c>
      <c r="O35" s="103">
        <v>282</v>
      </c>
      <c r="P35" s="103">
        <v>250</v>
      </c>
      <c r="Q35" s="103">
        <v>202</v>
      </c>
      <c r="R35" s="103">
        <v>240</v>
      </c>
      <c r="S35" s="103">
        <v>266</v>
      </c>
      <c r="T35" s="103">
        <v>315</v>
      </c>
      <c r="U35" s="103">
        <v>467</v>
      </c>
      <c r="V35" s="103">
        <v>474</v>
      </c>
      <c r="W35" s="103">
        <v>544</v>
      </c>
      <c r="X35" s="103">
        <v>190</v>
      </c>
    </row>
    <row r="36" spans="2:24" ht="15" customHeight="1" thickTop="1" thickBot="1">
      <c r="B36" s="127" t="s">
        <v>18</v>
      </c>
      <c r="C36" s="103">
        <v>2436</v>
      </c>
      <c r="D36" s="103">
        <v>2428</v>
      </c>
      <c r="E36" s="103">
        <v>2596</v>
      </c>
      <c r="F36" s="103">
        <v>2127</v>
      </c>
      <c r="G36" s="103">
        <v>1957</v>
      </c>
      <c r="H36" s="103">
        <v>2126</v>
      </c>
      <c r="I36" s="103">
        <v>2124</v>
      </c>
      <c r="J36" s="103">
        <v>1915</v>
      </c>
      <c r="K36" s="103">
        <v>1755</v>
      </c>
      <c r="L36" s="103">
        <v>1332</v>
      </c>
      <c r="M36" s="103">
        <v>839</v>
      </c>
      <c r="N36" s="103">
        <v>638</v>
      </c>
      <c r="O36" s="103">
        <v>526</v>
      </c>
      <c r="P36" s="103">
        <v>512</v>
      </c>
      <c r="Q36" s="103">
        <v>547</v>
      </c>
      <c r="R36" s="103">
        <v>521</v>
      </c>
      <c r="S36" s="103">
        <v>451</v>
      </c>
      <c r="T36" s="103">
        <v>487</v>
      </c>
      <c r="U36" s="103">
        <v>580</v>
      </c>
      <c r="V36" s="103">
        <v>498</v>
      </c>
      <c r="W36" s="103">
        <v>443</v>
      </c>
      <c r="X36" s="103">
        <v>97</v>
      </c>
    </row>
    <row r="37" spans="2:24" ht="15" customHeight="1" thickTop="1" thickBot="1">
      <c r="B37" s="127" t="s">
        <v>19</v>
      </c>
      <c r="C37" s="103">
        <v>1031</v>
      </c>
      <c r="D37" s="103">
        <v>884</v>
      </c>
      <c r="E37" s="103">
        <v>718</v>
      </c>
      <c r="F37" s="103">
        <v>586</v>
      </c>
      <c r="G37" s="103">
        <v>400</v>
      </c>
      <c r="H37" s="103">
        <v>293</v>
      </c>
      <c r="I37" s="103">
        <v>305</v>
      </c>
      <c r="J37" s="103">
        <v>232</v>
      </c>
      <c r="K37" s="103">
        <v>242</v>
      </c>
      <c r="L37" s="103">
        <v>258</v>
      </c>
      <c r="M37" s="103">
        <v>200</v>
      </c>
      <c r="N37" s="103">
        <v>178</v>
      </c>
      <c r="O37" s="103">
        <v>218</v>
      </c>
      <c r="P37" s="103">
        <v>247</v>
      </c>
      <c r="Q37" s="103">
        <v>293</v>
      </c>
      <c r="R37" s="103">
        <v>290</v>
      </c>
      <c r="S37" s="103">
        <v>297</v>
      </c>
      <c r="T37" s="103">
        <v>356</v>
      </c>
      <c r="U37" s="103">
        <v>383</v>
      </c>
      <c r="V37" s="103">
        <v>405</v>
      </c>
      <c r="W37" s="103">
        <v>420</v>
      </c>
      <c r="X37" s="103">
        <v>45</v>
      </c>
    </row>
    <row r="38" spans="2:24" ht="15" customHeight="1" thickTop="1" thickBot="1">
      <c r="B38" s="127" t="s">
        <v>14</v>
      </c>
      <c r="C38" s="103">
        <v>1790</v>
      </c>
      <c r="D38" s="103">
        <v>1613</v>
      </c>
      <c r="E38" s="103">
        <v>1607</v>
      </c>
      <c r="F38" s="103">
        <v>1461</v>
      </c>
      <c r="G38" s="103">
        <v>1258</v>
      </c>
      <c r="H38" s="103">
        <v>1068</v>
      </c>
      <c r="I38" s="103">
        <v>967</v>
      </c>
      <c r="J38" s="103">
        <v>814</v>
      </c>
      <c r="K38" s="103">
        <v>662</v>
      </c>
      <c r="L38" s="103">
        <v>608</v>
      </c>
      <c r="M38" s="103">
        <v>557</v>
      </c>
      <c r="N38" s="103">
        <v>466</v>
      </c>
      <c r="O38" s="103">
        <v>435</v>
      </c>
      <c r="P38" s="103">
        <v>456</v>
      </c>
      <c r="Q38" s="103">
        <v>490</v>
      </c>
      <c r="R38" s="103">
        <v>461</v>
      </c>
      <c r="S38" s="103">
        <v>369</v>
      </c>
      <c r="T38" s="103">
        <v>357</v>
      </c>
      <c r="U38" s="103">
        <v>378</v>
      </c>
      <c r="V38" s="103">
        <v>322</v>
      </c>
      <c r="W38" s="103">
        <v>340</v>
      </c>
      <c r="X38" s="103">
        <v>38</v>
      </c>
    </row>
    <row r="39" spans="2:24" ht="15" customHeight="1" thickTop="1" thickBot="1">
      <c r="B39" s="127" t="s">
        <v>16</v>
      </c>
      <c r="C39" s="103">
        <v>2868</v>
      </c>
      <c r="D39" s="103">
        <v>2169</v>
      </c>
      <c r="E39" s="103">
        <v>2067</v>
      </c>
      <c r="F39" s="103">
        <v>1969</v>
      </c>
      <c r="G39" s="103">
        <v>1885</v>
      </c>
      <c r="H39" s="103">
        <v>1775</v>
      </c>
      <c r="I39" s="103">
        <v>1694</v>
      </c>
      <c r="J39" s="103">
        <v>1595</v>
      </c>
      <c r="K39" s="103">
        <v>1156</v>
      </c>
      <c r="L39" s="103">
        <v>504</v>
      </c>
      <c r="M39" s="103">
        <v>230</v>
      </c>
      <c r="N39" s="103">
        <v>173</v>
      </c>
      <c r="O39" s="103">
        <v>193</v>
      </c>
      <c r="P39" s="103">
        <v>210</v>
      </c>
      <c r="Q39" s="103">
        <v>244</v>
      </c>
      <c r="R39" s="103">
        <v>220</v>
      </c>
      <c r="S39" s="103">
        <v>247</v>
      </c>
      <c r="T39" s="103">
        <v>219</v>
      </c>
      <c r="U39" s="103">
        <v>222</v>
      </c>
      <c r="V39" s="103">
        <v>180</v>
      </c>
      <c r="W39" s="103">
        <v>182</v>
      </c>
      <c r="X39" s="103">
        <v>38</v>
      </c>
    </row>
    <row r="40" spans="2:24" ht="15" customHeight="1" thickTop="1" thickBot="1">
      <c r="B40" s="127" t="s">
        <v>15</v>
      </c>
      <c r="C40" s="103">
        <v>786</v>
      </c>
      <c r="D40" s="103">
        <v>819</v>
      </c>
      <c r="E40" s="103">
        <v>851</v>
      </c>
      <c r="F40" s="103">
        <v>724</v>
      </c>
      <c r="G40" s="103">
        <v>629</v>
      </c>
      <c r="H40" s="103">
        <v>568</v>
      </c>
      <c r="I40" s="103">
        <v>564</v>
      </c>
      <c r="J40" s="103">
        <v>515</v>
      </c>
      <c r="K40" s="103">
        <v>476</v>
      </c>
      <c r="L40" s="103">
        <v>432</v>
      </c>
      <c r="M40" s="103">
        <v>275</v>
      </c>
      <c r="N40" s="103">
        <v>202</v>
      </c>
      <c r="O40" s="103">
        <v>176</v>
      </c>
      <c r="P40" s="103">
        <v>161</v>
      </c>
      <c r="Q40" s="103">
        <v>146</v>
      </c>
      <c r="R40" s="103">
        <v>139</v>
      </c>
      <c r="S40" s="103">
        <v>129</v>
      </c>
      <c r="T40" s="103">
        <v>116</v>
      </c>
      <c r="U40" s="103">
        <v>122</v>
      </c>
      <c r="V40" s="103">
        <v>88</v>
      </c>
      <c r="W40" s="103">
        <v>76</v>
      </c>
      <c r="X40" s="103">
        <v>10</v>
      </c>
    </row>
    <row r="41" spans="2:24" ht="15" customHeight="1" thickTop="1" thickBot="1">
      <c r="B41" s="127" t="s">
        <v>27</v>
      </c>
      <c r="C41" s="103">
        <v>495</v>
      </c>
      <c r="D41" s="103">
        <v>415</v>
      </c>
      <c r="E41" s="103">
        <v>329</v>
      </c>
      <c r="F41" s="103">
        <v>319</v>
      </c>
      <c r="G41" s="103">
        <v>272</v>
      </c>
      <c r="H41" s="103">
        <v>199</v>
      </c>
      <c r="I41" s="103">
        <v>156</v>
      </c>
      <c r="J41" s="103">
        <v>126</v>
      </c>
      <c r="K41" s="103">
        <v>112</v>
      </c>
      <c r="L41" s="103">
        <v>112</v>
      </c>
      <c r="M41" s="103">
        <v>66</v>
      </c>
      <c r="N41" s="103">
        <v>53</v>
      </c>
      <c r="O41" s="103">
        <v>48</v>
      </c>
      <c r="P41" s="103">
        <v>32</v>
      </c>
      <c r="Q41" s="103">
        <v>24</v>
      </c>
      <c r="R41" s="103">
        <v>33</v>
      </c>
      <c r="S41" s="103">
        <v>63</v>
      </c>
      <c r="T41" s="103">
        <v>42</v>
      </c>
      <c r="U41" s="103">
        <v>30</v>
      </c>
      <c r="V41" s="103">
        <v>43</v>
      </c>
      <c r="W41" s="103">
        <v>44</v>
      </c>
      <c r="X41" s="103">
        <v>10</v>
      </c>
    </row>
    <row r="42" spans="2:24" ht="15" customHeight="1" thickTop="1" thickBot="1">
      <c r="B42" s="127" t="s">
        <v>25</v>
      </c>
      <c r="C42" s="103">
        <v>1081</v>
      </c>
      <c r="D42" s="103">
        <v>749</v>
      </c>
      <c r="E42" s="103">
        <v>786</v>
      </c>
      <c r="F42" s="103">
        <v>559</v>
      </c>
      <c r="G42" s="103">
        <v>689</v>
      </c>
      <c r="H42" s="103">
        <v>654</v>
      </c>
      <c r="I42" s="103">
        <v>678</v>
      </c>
      <c r="J42" s="103">
        <v>718</v>
      </c>
      <c r="K42" s="103">
        <v>682</v>
      </c>
      <c r="L42" s="103">
        <v>541</v>
      </c>
      <c r="M42" s="103">
        <v>285</v>
      </c>
      <c r="N42" s="103">
        <v>174</v>
      </c>
      <c r="O42" s="103">
        <v>1</v>
      </c>
      <c r="P42" s="103">
        <v>155</v>
      </c>
      <c r="Q42" s="103">
        <v>142</v>
      </c>
      <c r="R42" s="103">
        <v>155</v>
      </c>
      <c r="S42" s="103">
        <v>140</v>
      </c>
      <c r="T42" s="103">
        <v>34</v>
      </c>
      <c r="U42" s="103">
        <v>38</v>
      </c>
      <c r="V42" s="103">
        <v>40</v>
      </c>
      <c r="W42" s="103">
        <v>30</v>
      </c>
      <c r="X42" s="103">
        <v>4</v>
      </c>
    </row>
    <row r="43" spans="2:24" ht="15" customHeight="1" thickTop="1" thickBot="1">
      <c r="B43" s="127" t="s">
        <v>56</v>
      </c>
      <c r="C43" s="103">
        <v>2119</v>
      </c>
      <c r="D43" s="103">
        <v>1905</v>
      </c>
      <c r="E43" s="103">
        <v>1886</v>
      </c>
      <c r="F43" s="103">
        <v>1643</v>
      </c>
      <c r="G43" s="103">
        <v>1332</v>
      </c>
      <c r="H43" s="103">
        <v>1172</v>
      </c>
      <c r="I43" s="103">
        <v>1035</v>
      </c>
      <c r="J43" s="103">
        <v>795</v>
      </c>
      <c r="K43" s="103">
        <v>718</v>
      </c>
      <c r="L43" s="103">
        <v>621</v>
      </c>
      <c r="M43" s="103">
        <v>226</v>
      </c>
      <c r="N43" s="103">
        <v>161</v>
      </c>
      <c r="O43" s="103">
        <v>93</v>
      </c>
      <c r="P43" s="103">
        <v>47</v>
      </c>
      <c r="Q43" s="103">
        <v>33</v>
      </c>
      <c r="R43" s="103">
        <v>32</v>
      </c>
      <c r="S43" s="103">
        <v>33</v>
      </c>
      <c r="T43" s="103">
        <v>26</v>
      </c>
      <c r="U43" s="103">
        <v>11</v>
      </c>
      <c r="V43" s="103">
        <v>10</v>
      </c>
      <c r="W43" s="103">
        <v>13</v>
      </c>
      <c r="X43" s="103">
        <v>0</v>
      </c>
    </row>
    <row r="44" spans="2:24" ht="15" customHeight="1" thickTop="1" thickBot="1">
      <c r="B44" s="127" t="s">
        <v>12</v>
      </c>
      <c r="C44" s="103">
        <v>1377</v>
      </c>
      <c r="D44" s="103">
        <v>1034</v>
      </c>
      <c r="E44" s="103">
        <v>937</v>
      </c>
      <c r="F44" s="103">
        <v>832</v>
      </c>
      <c r="G44" s="103">
        <v>756</v>
      </c>
      <c r="H44" s="103">
        <v>726</v>
      </c>
      <c r="I44" s="103">
        <v>669</v>
      </c>
      <c r="J44" s="103">
        <v>603</v>
      </c>
      <c r="K44" s="103">
        <v>513</v>
      </c>
      <c r="L44" s="103">
        <v>470</v>
      </c>
      <c r="M44" s="103">
        <v>96</v>
      </c>
      <c r="N44" s="103">
        <v>75</v>
      </c>
      <c r="O44" s="103">
        <v>52</v>
      </c>
      <c r="P44" s="103">
        <v>58</v>
      </c>
      <c r="Q44" s="103">
        <v>41</v>
      </c>
      <c r="R44" s="103">
        <v>13</v>
      </c>
      <c r="S44" s="103">
        <v>0</v>
      </c>
      <c r="T44" s="103">
        <v>0</v>
      </c>
      <c r="U44" s="103">
        <v>1</v>
      </c>
      <c r="V44" s="103">
        <v>0</v>
      </c>
      <c r="W44" s="103">
        <v>0</v>
      </c>
      <c r="X44" s="103">
        <v>0</v>
      </c>
    </row>
    <row r="45" spans="2:24" ht="15" customHeight="1" thickTop="1" thickBot="1">
      <c r="B45" s="127" t="s">
        <v>57</v>
      </c>
      <c r="C45" s="103">
        <v>473</v>
      </c>
      <c r="D45" s="103">
        <v>479</v>
      </c>
      <c r="E45" s="103">
        <v>498</v>
      </c>
      <c r="F45" s="103">
        <v>411</v>
      </c>
      <c r="G45" s="103">
        <v>355</v>
      </c>
      <c r="H45" s="103">
        <v>332</v>
      </c>
      <c r="I45" s="103">
        <v>327</v>
      </c>
      <c r="J45" s="103">
        <v>266</v>
      </c>
      <c r="K45" s="103">
        <v>193</v>
      </c>
      <c r="L45" s="103">
        <v>149</v>
      </c>
      <c r="M45" s="103">
        <v>106</v>
      </c>
      <c r="N45" s="103">
        <v>72</v>
      </c>
      <c r="O45" s="103">
        <v>32</v>
      </c>
      <c r="P45" s="103">
        <v>26</v>
      </c>
      <c r="Q45" s="103">
        <v>21</v>
      </c>
      <c r="R45" s="103">
        <v>1</v>
      </c>
      <c r="S45" s="103">
        <v>0</v>
      </c>
      <c r="T45" s="103">
        <v>0</v>
      </c>
      <c r="U45" s="103">
        <v>0</v>
      </c>
      <c r="V45" s="103">
        <v>0</v>
      </c>
      <c r="W45" s="103">
        <v>0</v>
      </c>
      <c r="X45" s="103">
        <v>0</v>
      </c>
    </row>
    <row r="46" spans="2:24" ht="15" customHeight="1" thickTop="1" thickBot="1">
      <c r="B46" s="39" t="s">
        <v>53</v>
      </c>
      <c r="C46" s="39">
        <f t="shared" ref="C46:X46" si="0">SUM(C33:C45)</f>
        <v>19823</v>
      </c>
      <c r="D46" s="39">
        <f t="shared" si="0"/>
        <v>17511</v>
      </c>
      <c r="E46" s="39">
        <f t="shared" si="0"/>
        <v>17232</v>
      </c>
      <c r="F46" s="39">
        <f t="shared" si="0"/>
        <v>15362</v>
      </c>
      <c r="G46" s="39">
        <f t="shared" si="0"/>
        <v>14325</v>
      </c>
      <c r="H46" s="39">
        <f t="shared" si="0"/>
        <v>13534</v>
      </c>
      <c r="I46" s="39">
        <f t="shared" si="0"/>
        <v>13284</v>
      </c>
      <c r="J46" s="39">
        <f t="shared" si="0"/>
        <v>11876</v>
      </c>
      <c r="K46" s="39">
        <f t="shared" si="0"/>
        <v>10592</v>
      </c>
      <c r="L46" s="39">
        <f t="shared" si="0"/>
        <v>8683</v>
      </c>
      <c r="M46" s="39">
        <f t="shared" si="0"/>
        <v>5648</v>
      </c>
      <c r="N46" s="39">
        <f t="shared" si="0"/>
        <v>4436</v>
      </c>
      <c r="O46" s="39">
        <f t="shared" si="0"/>
        <v>3935</v>
      </c>
      <c r="P46" s="39">
        <f t="shared" si="0"/>
        <v>3982</v>
      </c>
      <c r="Q46" s="39">
        <f t="shared" si="0"/>
        <v>4128</v>
      </c>
      <c r="R46" s="39">
        <f t="shared" si="0"/>
        <v>3952</v>
      </c>
      <c r="S46" s="39">
        <f t="shared" si="0"/>
        <v>3748</v>
      </c>
      <c r="T46" s="39">
        <f t="shared" si="0"/>
        <v>3896</v>
      </c>
      <c r="U46" s="39">
        <f t="shared" si="0"/>
        <v>4170</v>
      </c>
      <c r="V46" s="39">
        <f t="shared" si="0"/>
        <v>3811</v>
      </c>
      <c r="W46" s="39">
        <f t="shared" si="0"/>
        <v>3785</v>
      </c>
      <c r="X46" s="39">
        <f t="shared" si="0"/>
        <v>895</v>
      </c>
    </row>
    <row r="47" spans="2:24" ht="22.5" customHeight="1" thickTop="1">
      <c r="B47" s="108" t="s">
        <v>317</v>
      </c>
      <c r="C47" s="109"/>
      <c r="D47" s="109"/>
      <c r="E47" s="109"/>
      <c r="F47" s="109"/>
    </row>
    <row r="53" spans="17:21" ht="10.5" customHeight="1"/>
    <row r="54" spans="17:21" ht="10.5" customHeight="1"/>
    <row r="55" spans="17:21" ht="10.5" customHeight="1">
      <c r="R55" s="54" t="s">
        <v>198</v>
      </c>
      <c r="S55" s="54" t="s">
        <v>237</v>
      </c>
    </row>
    <row r="56" spans="17:21" ht="10.5" customHeight="1">
      <c r="Q56" s="58" t="str">
        <f>B33</f>
        <v>NORTE DE SANTANDER</v>
      </c>
      <c r="R56" s="56">
        <f>Q33/$Q$46</f>
        <v>0.24273255813953487</v>
      </c>
      <c r="S56" s="56">
        <f>S33/$S$46</f>
        <v>0.27588046958377799</v>
      </c>
      <c r="T56" s="57"/>
      <c r="U56" s="57"/>
    </row>
    <row r="57" spans="17:21" ht="10.5" customHeight="1">
      <c r="Q57" s="58" t="str">
        <f t="shared" ref="Q57:Q68" si="1">B34</f>
        <v>SANTANDER</v>
      </c>
      <c r="R57" s="56">
        <f t="shared" ref="R57:R68" si="2">Q34/$Q$46</f>
        <v>0.22843992248062014</v>
      </c>
      <c r="S57" s="56">
        <f t="shared" ref="S57:S68" si="3">S34/$S$46</f>
        <v>0.19183564567769476</v>
      </c>
      <c r="T57" s="57"/>
      <c r="U57" s="57"/>
    </row>
    <row r="58" spans="17:21" ht="10.5" customHeight="1">
      <c r="Q58" s="58" t="str">
        <f t="shared" si="1"/>
        <v>CESAR</v>
      </c>
      <c r="R58" s="56">
        <f t="shared" si="2"/>
        <v>4.893410852713178E-2</v>
      </c>
      <c r="S58" s="56">
        <f t="shared" si="3"/>
        <v>7.097118463180363E-2</v>
      </c>
      <c r="T58" s="57"/>
      <c r="U58" s="57"/>
    </row>
    <row r="59" spans="17:21" ht="10.5" customHeight="1">
      <c r="Q59" s="58" t="str">
        <f t="shared" si="1"/>
        <v>CUNDINAMARCA</v>
      </c>
      <c r="R59" s="56">
        <f t="shared" si="2"/>
        <v>0.13250968992248063</v>
      </c>
      <c r="S59" s="56">
        <f t="shared" si="3"/>
        <v>0.1203308431163287</v>
      </c>
      <c r="T59" s="57"/>
      <c r="U59" s="57"/>
    </row>
    <row r="60" spans="17:21" ht="10.5" customHeight="1">
      <c r="Q60" s="58" t="str">
        <f t="shared" si="1"/>
        <v>MAGDALENA</v>
      </c>
      <c r="R60" s="56">
        <f t="shared" si="2"/>
        <v>7.0978682170542637E-2</v>
      </c>
      <c r="S60" s="56">
        <f t="shared" si="3"/>
        <v>7.9242262540021341E-2</v>
      </c>
      <c r="T60" s="57"/>
      <c r="U60" s="57"/>
    </row>
    <row r="61" spans="17:21" ht="10.5" customHeight="1">
      <c r="Q61" s="58" t="str">
        <f t="shared" si="1"/>
        <v>BOLÍVAR</v>
      </c>
      <c r="R61" s="56">
        <f t="shared" si="2"/>
        <v>0.1187015503875969</v>
      </c>
      <c r="S61" s="56">
        <f t="shared" si="3"/>
        <v>9.845250800426894E-2</v>
      </c>
      <c r="T61" s="57"/>
      <c r="U61" s="57"/>
    </row>
    <row r="62" spans="17:21" ht="10.5" customHeight="1">
      <c r="Q62" s="58" t="str">
        <f t="shared" si="1"/>
        <v>CASANARE</v>
      </c>
      <c r="R62" s="56">
        <f t="shared" si="2"/>
        <v>5.9108527131782947E-2</v>
      </c>
      <c r="S62" s="56">
        <f t="shared" si="3"/>
        <v>6.590181430096051E-2</v>
      </c>
      <c r="T62" s="57"/>
      <c r="U62" s="57"/>
    </row>
    <row r="63" spans="17:21" ht="10.5" customHeight="1">
      <c r="Q63" s="58" t="str">
        <f t="shared" si="1"/>
        <v>BOYACÁ</v>
      </c>
      <c r="R63" s="56">
        <f t="shared" si="2"/>
        <v>3.5368217054263566E-2</v>
      </c>
      <c r="S63" s="56">
        <f t="shared" si="3"/>
        <v>3.4418356456776947E-2</v>
      </c>
      <c r="T63" s="57"/>
      <c r="U63" s="57"/>
    </row>
    <row r="64" spans="17:21" ht="10.5" customHeight="1">
      <c r="Q64" s="58" t="str">
        <f t="shared" si="1"/>
        <v>TERRITORIOS NACIONALES</v>
      </c>
      <c r="R64" s="56">
        <f t="shared" si="2"/>
        <v>5.8139534883720929E-3</v>
      </c>
      <c r="S64" s="56">
        <f t="shared" si="3"/>
        <v>1.680896478121665E-2</v>
      </c>
      <c r="T64" s="57"/>
      <c r="U64" s="57"/>
    </row>
    <row r="65" spans="2:21" ht="10.5" customHeight="1">
      <c r="Q65" s="58" t="str">
        <f t="shared" si="1"/>
        <v>GUAJIRA</v>
      </c>
      <c r="R65" s="56">
        <f t="shared" si="2"/>
        <v>3.4399224806201549E-2</v>
      </c>
      <c r="S65" s="56">
        <f t="shared" si="3"/>
        <v>3.7353255069370331E-2</v>
      </c>
      <c r="T65" s="57"/>
      <c r="U65" s="57"/>
    </row>
    <row r="66" spans="2:21" ht="10.5" customHeight="1">
      <c r="Q66" s="58" t="str">
        <f t="shared" si="1"/>
        <v>CAUCA-VALLE</v>
      </c>
      <c r="R66" s="56">
        <f t="shared" si="2"/>
        <v>7.9941860465116282E-3</v>
      </c>
      <c r="S66" s="56">
        <f t="shared" si="3"/>
        <v>8.8046958377801486E-3</v>
      </c>
      <c r="T66" s="57"/>
      <c r="U66" s="57"/>
    </row>
    <row r="67" spans="2:21" ht="10.5" customHeight="1">
      <c r="Q67" s="58" t="str">
        <f t="shared" si="1"/>
        <v>ANTIOQUIA</v>
      </c>
      <c r="R67" s="56">
        <f t="shared" si="2"/>
        <v>9.9321705426356592E-3</v>
      </c>
      <c r="S67" s="56">
        <f t="shared" si="3"/>
        <v>0</v>
      </c>
      <c r="T67" s="57"/>
      <c r="U67" s="57"/>
    </row>
    <row r="68" spans="2:21" ht="10.5" customHeight="1">
      <c r="Q68" s="58" t="str">
        <f t="shared" si="1"/>
        <v>SUCRE-CÓRDOBA</v>
      </c>
      <c r="R68" s="56">
        <f t="shared" si="2"/>
        <v>5.0872093023255818E-3</v>
      </c>
      <c r="S68" s="56">
        <f t="shared" si="3"/>
        <v>0</v>
      </c>
      <c r="T68" s="57"/>
      <c r="U68" s="57"/>
    </row>
    <row r="69" spans="2:21" ht="10.5" customHeight="1">
      <c r="B69" s="3"/>
    </row>
    <row r="70" spans="2:21" ht="10.5" customHeight="1">
      <c r="B70" s="3"/>
    </row>
    <row r="71" spans="2:21" ht="10.5" customHeight="1">
      <c r="B71" s="3"/>
    </row>
    <row r="72" spans="2:21" ht="10.5" customHeight="1"/>
    <row r="73" spans="2:21" ht="10.5" customHeight="1"/>
    <row r="74" spans="2:21" ht="10.5" customHeight="1"/>
    <row r="80" spans="2:21" ht="15" customHeight="1"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</row>
    <row r="81" spans="2:20" ht="15" customHeight="1"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</row>
  </sheetData>
  <sheetProtection algorithmName="SHA-512" hashValue="1CGululfvNvf7ko8QheBscbz4azzbhqynGk2prYpBfcEC5BCeENxiZ2YZxUGag8Vkmqf5vnZuR0eChz19of2rA==" saltValue="b7ysTrHjLD9vjxkzBYu/pw==" spinCount="100000" sheet="1" objects="1" scenarios="1"/>
  <sortState ref="B39:X51">
    <sortCondition descending="1" ref="W39:W51"/>
  </sortState>
  <mergeCells count="1">
    <mergeCell ref="B80:T81"/>
  </mergeCells>
  <pageMargins left="0.7" right="0.7" top="0.75" bottom="0.75" header="0.3" footer="0.3"/>
  <pageSetup scale="77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pageSetUpPr fitToPage="1"/>
  </sheetPr>
  <dimension ref="B1:Y47"/>
  <sheetViews>
    <sheetView showGridLines="0" topLeftCell="A22" zoomScaleNormal="100" zoomScaleSheetLayoutView="80" workbookViewId="0">
      <selection activeCell="AA19" sqref="AA19"/>
    </sheetView>
  </sheetViews>
  <sheetFormatPr baseColWidth="10" defaultRowHeight="12.75" customHeight="1"/>
  <cols>
    <col min="1" max="1" width="10.7109375" style="3" customWidth="1"/>
    <col min="2" max="2" width="19.7109375" style="3" customWidth="1"/>
    <col min="3" max="23" width="8.7109375" style="3" customWidth="1"/>
    <col min="24" max="24" width="8.7109375" style="3" hidden="1" customWidth="1"/>
    <col min="25" max="16384" width="11.42578125" style="3"/>
  </cols>
  <sheetData>
    <row r="1" spans="2:24" ht="12.75" customHeight="1">
      <c r="B1" s="9"/>
      <c r="O1" s="6"/>
      <c r="P1" s="7"/>
      <c r="Q1" s="7"/>
      <c r="R1" s="7"/>
      <c r="S1" s="8"/>
    </row>
    <row r="2" spans="2:24" ht="12.75" customHeight="1">
      <c r="B2" s="9"/>
      <c r="O2" s="6"/>
      <c r="P2" s="7"/>
      <c r="Q2" s="7"/>
      <c r="R2" s="7"/>
      <c r="S2" s="8"/>
    </row>
    <row r="3" spans="2:24" ht="12.75" customHeight="1">
      <c r="B3" s="9"/>
      <c r="O3" s="6"/>
      <c r="P3" s="7"/>
      <c r="Q3" s="7"/>
      <c r="R3" s="7"/>
      <c r="S3" s="8"/>
    </row>
    <row r="4" spans="2:24" ht="12.75" customHeight="1">
      <c r="B4" s="9"/>
      <c r="O4" s="6"/>
      <c r="P4" s="7"/>
      <c r="Q4" s="7"/>
      <c r="R4" s="7"/>
      <c r="S4" s="8"/>
    </row>
    <row r="5" spans="2:24" ht="12.75" customHeight="1">
      <c r="B5" s="9"/>
      <c r="O5" s="6"/>
      <c r="P5" s="7"/>
      <c r="Q5" s="7"/>
      <c r="R5" s="7"/>
      <c r="S5" s="8"/>
    </row>
    <row r="6" spans="2:24" ht="12.75" customHeight="1">
      <c r="B6" s="9"/>
      <c r="O6" s="6"/>
      <c r="P6" s="7"/>
      <c r="Q6" s="7"/>
      <c r="R6" s="7"/>
      <c r="S6" s="8"/>
    </row>
    <row r="7" spans="2:24" ht="12.75" customHeight="1">
      <c r="B7" s="9"/>
      <c r="O7" s="6"/>
      <c r="P7" s="7"/>
      <c r="Q7" s="7"/>
      <c r="R7" s="7"/>
      <c r="S7" s="8"/>
    </row>
    <row r="8" spans="2:24" ht="12.75" customHeight="1">
      <c r="B8" s="9"/>
      <c r="O8" s="6"/>
      <c r="P8" s="7"/>
      <c r="Q8" s="7"/>
      <c r="R8" s="7"/>
      <c r="S8" s="8"/>
    </row>
    <row r="9" spans="2:24" ht="12.75" customHeight="1">
      <c r="B9" s="9"/>
      <c r="O9" s="6"/>
      <c r="P9" s="7"/>
      <c r="Q9" s="7"/>
      <c r="R9" s="7"/>
      <c r="S9" s="8"/>
    </row>
    <row r="10" spans="2:24" ht="12.75" customHeight="1" thickBot="1">
      <c r="B10" s="5"/>
      <c r="C10"/>
      <c r="D10"/>
      <c r="E10"/>
      <c r="F10"/>
      <c r="G10"/>
      <c r="H10"/>
      <c r="I10"/>
      <c r="J10"/>
      <c r="K10"/>
      <c r="L10"/>
      <c r="M10"/>
      <c r="N10"/>
      <c r="O10"/>
    </row>
    <row r="11" spans="2:24" ht="15" customHeight="1" thickTop="1" thickBot="1">
      <c r="B11" s="76" t="s">
        <v>54</v>
      </c>
      <c r="C11" s="76" t="s">
        <v>0</v>
      </c>
      <c r="D11" s="76" t="s">
        <v>1</v>
      </c>
      <c r="E11" s="76" t="s">
        <v>2</v>
      </c>
      <c r="F11" s="76" t="s">
        <v>3</v>
      </c>
      <c r="G11" s="76" t="s">
        <v>4</v>
      </c>
      <c r="H11" s="76" t="s">
        <v>5</v>
      </c>
      <c r="I11" s="76" t="s">
        <v>6</v>
      </c>
      <c r="J11" s="76" t="s">
        <v>7</v>
      </c>
      <c r="K11" s="76" t="s">
        <v>8</v>
      </c>
      <c r="L11" s="76" t="s">
        <v>185</v>
      </c>
      <c r="M11" s="76" t="s">
        <v>10</v>
      </c>
      <c r="N11" s="76" t="s">
        <v>11</v>
      </c>
      <c r="O11" s="76" t="s">
        <v>196</v>
      </c>
      <c r="P11" s="76" t="s">
        <v>197</v>
      </c>
      <c r="Q11" s="76" t="s">
        <v>198</v>
      </c>
      <c r="R11" s="76" t="s">
        <v>238</v>
      </c>
      <c r="S11" s="76" t="s">
        <v>237</v>
      </c>
      <c r="T11" s="76" t="s">
        <v>288</v>
      </c>
      <c r="U11" s="76" t="s">
        <v>307</v>
      </c>
      <c r="V11" s="76" t="s">
        <v>308</v>
      </c>
      <c r="W11" s="76" t="s">
        <v>309</v>
      </c>
      <c r="X11" s="76" t="s">
        <v>310</v>
      </c>
    </row>
    <row r="12" spans="2:24" ht="15" customHeight="1" thickTop="1" thickBot="1">
      <c r="B12" s="81" t="s">
        <v>144</v>
      </c>
      <c r="C12" s="103">
        <v>11298</v>
      </c>
      <c r="D12" s="103">
        <v>10653</v>
      </c>
      <c r="E12" s="103">
        <v>10160</v>
      </c>
      <c r="F12" s="103">
        <v>9374</v>
      </c>
      <c r="G12" s="103">
        <v>9254</v>
      </c>
      <c r="H12" s="103">
        <v>8795</v>
      </c>
      <c r="I12" s="103">
        <v>8949</v>
      </c>
      <c r="J12" s="103">
        <v>8262</v>
      </c>
      <c r="K12" s="103">
        <v>7899</v>
      </c>
      <c r="L12" s="103">
        <v>7550</v>
      </c>
      <c r="M12" s="103">
        <v>7992</v>
      </c>
      <c r="N12" s="103">
        <v>8079</v>
      </c>
      <c r="O12" s="103">
        <v>8855</v>
      </c>
      <c r="P12" s="103">
        <v>9147</v>
      </c>
      <c r="Q12" s="103">
        <v>10694</v>
      </c>
      <c r="R12" s="103">
        <v>10929</v>
      </c>
      <c r="S12" s="103">
        <v>12445</v>
      </c>
      <c r="T12" s="103">
        <v>12802</v>
      </c>
      <c r="U12" s="103">
        <v>13320</v>
      </c>
      <c r="V12" s="103">
        <v>13587</v>
      </c>
      <c r="W12" s="103">
        <v>13687</v>
      </c>
      <c r="X12" s="103">
        <v>13187</v>
      </c>
    </row>
    <row r="13" spans="2:24" ht="15" customHeight="1" thickTop="1" thickBot="1">
      <c r="B13" s="81" t="s">
        <v>233</v>
      </c>
      <c r="C13" s="103">
        <v>4170</v>
      </c>
      <c r="D13" s="103">
        <v>4038</v>
      </c>
      <c r="E13" s="103">
        <v>4062</v>
      </c>
      <c r="F13" s="103">
        <v>3784</v>
      </c>
      <c r="G13" s="103">
        <v>4246</v>
      </c>
      <c r="H13" s="103">
        <v>4067</v>
      </c>
      <c r="I13" s="103">
        <v>4243</v>
      </c>
      <c r="J13" s="103">
        <v>4076</v>
      </c>
      <c r="K13" s="103">
        <v>3999</v>
      </c>
      <c r="L13" s="103">
        <v>3702</v>
      </c>
      <c r="M13" s="103">
        <v>4066</v>
      </c>
      <c r="N13" s="103">
        <v>4065</v>
      </c>
      <c r="O13" s="103">
        <v>4188</v>
      </c>
      <c r="P13" s="103">
        <v>4230</v>
      </c>
      <c r="Q13" s="103">
        <v>5103</v>
      </c>
      <c r="R13" s="103">
        <v>4905</v>
      </c>
      <c r="S13" s="103">
        <v>5676</v>
      </c>
      <c r="T13" s="103">
        <v>5681</v>
      </c>
      <c r="U13" s="103">
        <v>5906</v>
      </c>
      <c r="V13" s="103">
        <v>5921</v>
      </c>
      <c r="W13" s="103">
        <v>5766</v>
      </c>
      <c r="X13" s="103">
        <v>5309</v>
      </c>
    </row>
    <row r="14" spans="2:24" ht="15" customHeight="1" thickTop="1" thickBot="1">
      <c r="B14" s="81" t="s">
        <v>189</v>
      </c>
      <c r="C14" s="103">
        <v>1064</v>
      </c>
      <c r="D14" s="103">
        <v>1051</v>
      </c>
      <c r="E14" s="103">
        <v>1046</v>
      </c>
      <c r="F14" s="103">
        <v>987</v>
      </c>
      <c r="G14" s="103">
        <v>1011</v>
      </c>
      <c r="H14" s="103">
        <v>1001</v>
      </c>
      <c r="I14" s="103">
        <v>1069</v>
      </c>
      <c r="J14" s="103">
        <v>1001</v>
      </c>
      <c r="K14" s="103">
        <v>1092</v>
      </c>
      <c r="L14" s="103">
        <v>1042</v>
      </c>
      <c r="M14" s="103">
        <v>1190</v>
      </c>
      <c r="N14" s="103">
        <v>1285</v>
      </c>
      <c r="O14" s="103">
        <v>1479</v>
      </c>
      <c r="P14" s="103">
        <v>1663</v>
      </c>
      <c r="Q14" s="103">
        <v>1902</v>
      </c>
      <c r="R14" s="103">
        <v>1886</v>
      </c>
      <c r="S14" s="103">
        <v>1898</v>
      </c>
      <c r="T14" s="103">
        <v>1967</v>
      </c>
      <c r="U14" s="103">
        <v>1912</v>
      </c>
      <c r="V14" s="103">
        <v>1853</v>
      </c>
      <c r="W14" s="103">
        <v>1739</v>
      </c>
      <c r="X14" s="103">
        <v>1468</v>
      </c>
    </row>
    <row r="15" spans="2:24" ht="14.25" customHeight="1" thickTop="1" thickBot="1">
      <c r="B15" s="30" t="s">
        <v>52</v>
      </c>
      <c r="C15" s="39">
        <f t="shared" ref="C15:W15" si="0">SUM(C12:C14)</f>
        <v>16532</v>
      </c>
      <c r="D15" s="39">
        <f t="shared" si="0"/>
        <v>15742</v>
      </c>
      <c r="E15" s="39">
        <f t="shared" si="0"/>
        <v>15268</v>
      </c>
      <c r="F15" s="39">
        <f t="shared" si="0"/>
        <v>14145</v>
      </c>
      <c r="G15" s="39">
        <f t="shared" si="0"/>
        <v>14511</v>
      </c>
      <c r="H15" s="39">
        <f t="shared" si="0"/>
        <v>13863</v>
      </c>
      <c r="I15" s="39">
        <f t="shared" si="0"/>
        <v>14261</v>
      </c>
      <c r="J15" s="39">
        <f t="shared" si="0"/>
        <v>13339</v>
      </c>
      <c r="K15" s="39">
        <f t="shared" si="0"/>
        <v>12990</v>
      </c>
      <c r="L15" s="39">
        <f t="shared" si="0"/>
        <v>12294</v>
      </c>
      <c r="M15" s="39">
        <f t="shared" si="0"/>
        <v>13248</v>
      </c>
      <c r="N15" s="39">
        <f t="shared" si="0"/>
        <v>13429</v>
      </c>
      <c r="O15" s="39">
        <f t="shared" si="0"/>
        <v>14522</v>
      </c>
      <c r="P15" s="39">
        <f t="shared" si="0"/>
        <v>15040</v>
      </c>
      <c r="Q15" s="39">
        <f t="shared" si="0"/>
        <v>17699</v>
      </c>
      <c r="R15" s="39">
        <f t="shared" si="0"/>
        <v>17720</v>
      </c>
      <c r="S15" s="39">
        <f t="shared" si="0"/>
        <v>20019</v>
      </c>
      <c r="T15" s="39">
        <f t="shared" si="0"/>
        <v>20450</v>
      </c>
      <c r="U15" s="39">
        <f t="shared" si="0"/>
        <v>21138</v>
      </c>
      <c r="V15" s="39">
        <f t="shared" si="0"/>
        <v>21361</v>
      </c>
      <c r="W15" s="39">
        <f t="shared" si="0"/>
        <v>21192</v>
      </c>
      <c r="X15" s="39">
        <f t="shared" ref="X15" si="1">SUM(X12:X14)</f>
        <v>19964</v>
      </c>
    </row>
    <row r="16" spans="2:24" ht="18.75" customHeight="1" thickTop="1">
      <c r="B16" s="155" t="s">
        <v>317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21"/>
    </row>
    <row r="17" spans="2:25" ht="12.75" customHeight="1">
      <c r="B17" s="10"/>
      <c r="C17" s="106"/>
      <c r="D17" s="106"/>
    </row>
    <row r="18" spans="2:25" ht="12.75" customHeight="1">
      <c r="B18" s="10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2:25" ht="12.75" customHeight="1"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2:25" ht="12.75" customHeight="1"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2:25" ht="12.75" customHeight="1"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2:25" ht="12.75" customHeight="1"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2:25" ht="12.75" customHeight="1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2:25" ht="12.75" customHeight="1"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2:25" ht="12.75" customHeight="1"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2:25" ht="12.75" customHeight="1"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2:25" ht="12.75" customHeight="1"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2:25" ht="12.75" customHeight="1"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2:25" ht="12.75" customHeight="1"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2:25" ht="12.75" customHeight="1"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2:25" ht="12.75" customHeight="1"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2:25" ht="12.75" customHeight="1"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2:14" ht="12.75" customHeight="1">
      <c r="B33" s="10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2:14" ht="12.75" customHeight="1"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2:14" ht="12.75" customHeight="1">
      <c r="B35" s="9"/>
    </row>
    <row r="45" spans="2:14" ht="17.25" customHeight="1"/>
    <row r="47" spans="2:14" ht="12.75" customHeight="1">
      <c r="B47" s="108" t="s">
        <v>317</v>
      </c>
    </row>
  </sheetData>
  <sheetProtection algorithmName="SHA-512" hashValue="+ztMMojFgQrfauaJc1ZdnLsp/nRTZMrvFGrqAwx/cSFI/HiX2vIRV9lVQmkM+yhpxL6SwGVpcsQm345WdtCEyw==" saltValue="1f/GfIwj7OimXse3ATyNOw==" spinCount="100000" sheet="1" objects="1" scenarios="1"/>
  <mergeCells count="1">
    <mergeCell ref="B16:M16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pageSetUpPr fitToPage="1"/>
  </sheetPr>
  <dimension ref="B5:Y88"/>
  <sheetViews>
    <sheetView showGridLines="0" zoomScaleNormal="100" zoomScaleSheetLayoutView="80" workbookViewId="0">
      <selection activeCell="M39" sqref="M39"/>
    </sheetView>
  </sheetViews>
  <sheetFormatPr baseColWidth="10" defaultRowHeight="12.75" customHeight="1"/>
  <cols>
    <col min="1" max="1" width="10.7109375" style="3" customWidth="1"/>
    <col min="2" max="2" width="22.28515625" style="3" customWidth="1"/>
    <col min="3" max="23" width="8.7109375" style="3" customWidth="1"/>
    <col min="24" max="24" width="8.7109375" style="3" hidden="1" customWidth="1"/>
    <col min="25" max="16384" width="11.42578125" style="3"/>
  </cols>
  <sheetData>
    <row r="5" spans="2:25" ht="15" customHeight="1">
      <c r="T5" s="106"/>
      <c r="U5" s="106"/>
      <c r="V5" s="106"/>
      <c r="W5" s="106"/>
      <c r="X5" s="13"/>
      <c r="Y5" s="106"/>
    </row>
    <row r="6" spans="2:25" ht="15" customHeight="1">
      <c r="N6" s="46"/>
      <c r="T6" s="106"/>
      <c r="U6" s="106"/>
      <c r="V6" s="106"/>
      <c r="W6" s="106"/>
      <c r="X6" s="13"/>
      <c r="Y6" s="106"/>
    </row>
    <row r="7" spans="2:25" ht="12.75" customHeight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2:25" ht="12.75" customHeight="1" thickBot="1">
      <c r="B8" s="25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3"/>
      <c r="O8" s="23"/>
    </row>
    <row r="9" spans="2:25" ht="12.75" customHeight="1" thickTop="1" thickBot="1">
      <c r="B9" s="76" t="s">
        <v>61</v>
      </c>
      <c r="C9" s="76" t="s">
        <v>0</v>
      </c>
      <c r="D9" s="76" t="s">
        <v>1</v>
      </c>
      <c r="E9" s="76" t="s">
        <v>2</v>
      </c>
      <c r="F9" s="76" t="s">
        <v>3</v>
      </c>
      <c r="G9" s="76" t="s">
        <v>4</v>
      </c>
      <c r="H9" s="76" t="s">
        <v>5</v>
      </c>
      <c r="I9" s="76" t="s">
        <v>6</v>
      </c>
      <c r="J9" s="76" t="s">
        <v>7</v>
      </c>
      <c r="K9" s="76" t="s">
        <v>8</v>
      </c>
      <c r="L9" s="76" t="s">
        <v>185</v>
      </c>
      <c r="M9" s="76" t="s">
        <v>10</v>
      </c>
      <c r="N9" s="76" t="s">
        <v>11</v>
      </c>
      <c r="O9" s="76" t="s">
        <v>196</v>
      </c>
      <c r="P9" s="76" t="s">
        <v>197</v>
      </c>
      <c r="Q9" s="76" t="s">
        <v>198</v>
      </c>
      <c r="R9" s="76" t="s">
        <v>238</v>
      </c>
      <c r="S9" s="76" t="s">
        <v>237</v>
      </c>
      <c r="T9" s="76" t="s">
        <v>288</v>
      </c>
      <c r="U9" s="76" t="s">
        <v>307</v>
      </c>
      <c r="V9" s="76" t="s">
        <v>308</v>
      </c>
      <c r="W9" s="76" t="s">
        <v>309</v>
      </c>
      <c r="X9" s="76" t="s">
        <v>310</v>
      </c>
    </row>
    <row r="10" spans="2:25" ht="12.75" customHeight="1" thickTop="1" thickBot="1">
      <c r="B10" s="51" t="s">
        <v>47</v>
      </c>
      <c r="C10" s="103">
        <v>461</v>
      </c>
      <c r="D10" s="103">
        <v>17</v>
      </c>
      <c r="E10" s="103">
        <v>942</v>
      </c>
      <c r="F10" s="103">
        <v>974</v>
      </c>
      <c r="G10" s="103">
        <v>795</v>
      </c>
      <c r="H10" s="103">
        <v>416</v>
      </c>
      <c r="I10" s="103">
        <v>290</v>
      </c>
      <c r="J10" s="103">
        <v>43</v>
      </c>
      <c r="K10" s="103">
        <v>152</v>
      </c>
      <c r="L10" s="103">
        <v>127</v>
      </c>
      <c r="M10" s="103">
        <v>242</v>
      </c>
      <c r="N10" s="103">
        <v>382</v>
      </c>
      <c r="O10" s="103">
        <v>529</v>
      </c>
      <c r="P10" s="103">
        <v>239</v>
      </c>
      <c r="Q10" s="103">
        <v>85</v>
      </c>
      <c r="R10" s="103">
        <v>103</v>
      </c>
      <c r="S10" s="103">
        <v>86</v>
      </c>
      <c r="T10" s="103">
        <v>225</v>
      </c>
      <c r="U10" s="103">
        <v>143</v>
      </c>
      <c r="V10" s="103">
        <v>127</v>
      </c>
      <c r="W10" s="103">
        <v>129</v>
      </c>
      <c r="X10" s="103">
        <v>0</v>
      </c>
    </row>
    <row r="11" spans="2:25" ht="12.75" customHeight="1" thickTop="1" thickBot="1">
      <c r="B11" s="51" t="s">
        <v>49</v>
      </c>
      <c r="C11" s="103">
        <v>98</v>
      </c>
      <c r="D11" s="103">
        <v>28</v>
      </c>
      <c r="E11" s="103">
        <v>69</v>
      </c>
      <c r="F11" s="103">
        <v>69</v>
      </c>
      <c r="G11" s="103">
        <v>155</v>
      </c>
      <c r="H11" s="103">
        <v>42</v>
      </c>
      <c r="I11" s="103">
        <v>159</v>
      </c>
      <c r="J11" s="103">
        <v>88</v>
      </c>
      <c r="K11" s="103">
        <v>107</v>
      </c>
      <c r="L11" s="103">
        <v>74</v>
      </c>
      <c r="M11" s="103">
        <v>287</v>
      </c>
      <c r="N11" s="103">
        <v>438</v>
      </c>
      <c r="O11" s="103">
        <v>385</v>
      </c>
      <c r="P11" s="103">
        <v>225</v>
      </c>
      <c r="Q11" s="103">
        <v>173</v>
      </c>
      <c r="R11" s="103">
        <v>144</v>
      </c>
      <c r="S11" s="103">
        <v>268</v>
      </c>
      <c r="T11" s="103">
        <v>267</v>
      </c>
      <c r="U11" s="103">
        <v>338</v>
      </c>
      <c r="V11" s="103">
        <v>302</v>
      </c>
      <c r="W11" s="103">
        <v>266</v>
      </c>
      <c r="X11" s="103">
        <v>22</v>
      </c>
    </row>
    <row r="12" spans="2:25" ht="12.75" customHeight="1" thickTop="1" thickBot="1">
      <c r="B12" s="39" t="s">
        <v>62</v>
      </c>
      <c r="C12" s="39">
        <f>SUM(C10:C11)</f>
        <v>559</v>
      </c>
      <c r="D12" s="39">
        <f t="shared" ref="D12:X12" si="0">SUM(D10:D11)</f>
        <v>45</v>
      </c>
      <c r="E12" s="39">
        <f t="shared" si="0"/>
        <v>1011</v>
      </c>
      <c r="F12" s="39">
        <f t="shared" si="0"/>
        <v>1043</v>
      </c>
      <c r="G12" s="39">
        <f t="shared" si="0"/>
        <v>950</v>
      </c>
      <c r="H12" s="39">
        <f t="shared" si="0"/>
        <v>458</v>
      </c>
      <c r="I12" s="39">
        <f t="shared" si="0"/>
        <v>449</v>
      </c>
      <c r="J12" s="39">
        <f t="shared" si="0"/>
        <v>131</v>
      </c>
      <c r="K12" s="39">
        <f t="shared" si="0"/>
        <v>259</v>
      </c>
      <c r="L12" s="39">
        <f t="shared" si="0"/>
        <v>201</v>
      </c>
      <c r="M12" s="39">
        <f t="shared" si="0"/>
        <v>529</v>
      </c>
      <c r="N12" s="39">
        <f t="shared" si="0"/>
        <v>820</v>
      </c>
      <c r="O12" s="39">
        <f t="shared" si="0"/>
        <v>914</v>
      </c>
      <c r="P12" s="39">
        <f t="shared" si="0"/>
        <v>464</v>
      </c>
      <c r="Q12" s="39">
        <f t="shared" si="0"/>
        <v>258</v>
      </c>
      <c r="R12" s="39">
        <f t="shared" si="0"/>
        <v>247</v>
      </c>
      <c r="S12" s="39">
        <f t="shared" si="0"/>
        <v>354</v>
      </c>
      <c r="T12" s="39">
        <f t="shared" si="0"/>
        <v>492</v>
      </c>
      <c r="U12" s="39">
        <f t="shared" si="0"/>
        <v>481</v>
      </c>
      <c r="V12" s="39">
        <f t="shared" si="0"/>
        <v>429</v>
      </c>
      <c r="W12" s="39">
        <f t="shared" si="0"/>
        <v>395</v>
      </c>
      <c r="X12" s="39">
        <f t="shared" si="0"/>
        <v>22</v>
      </c>
    </row>
    <row r="13" spans="2:25" ht="12" customHeight="1" thickTop="1">
      <c r="B13" s="108" t="s">
        <v>317</v>
      </c>
    </row>
    <row r="14" spans="2:25" ht="12" customHeight="1"/>
    <row r="15" spans="2:25" ht="12" customHeight="1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2:25" ht="12" customHeight="1">
      <c r="B16" s="31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3"/>
    </row>
    <row r="17" spans="2:15" ht="12" customHeight="1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2:15" ht="12" customHeight="1"/>
    <row r="19" spans="2:15" ht="12" customHeight="1"/>
    <row r="20" spans="2:15" ht="12" customHeight="1"/>
    <row r="21" spans="2:15" ht="12" customHeight="1"/>
    <row r="22" spans="2:15" ht="12" customHeight="1"/>
    <row r="23" spans="2:15" ht="12" customHeight="1"/>
    <row r="24" spans="2:15" ht="12" customHeight="1"/>
    <row r="25" spans="2:15" ht="12" customHeight="1"/>
    <row r="26" spans="2:15" ht="12" customHeight="1"/>
    <row r="27" spans="2:15" ht="12" customHeight="1"/>
    <row r="28" spans="2:15" ht="12" customHeight="1"/>
    <row r="29" spans="2:15" ht="12" customHeight="1"/>
    <row r="30" spans="2:15" ht="12" customHeight="1"/>
    <row r="31" spans="2:15" ht="12" customHeight="1"/>
    <row r="32" spans="2:15" ht="12" customHeight="1"/>
    <row r="33" spans="2:20" ht="12" customHeight="1"/>
    <row r="34" spans="2:20" ht="12" customHeight="1"/>
    <row r="35" spans="2:20" ht="12" customHeight="1"/>
    <row r="36" spans="2:20" ht="12" customHeight="1"/>
    <row r="37" spans="2:20" ht="12" customHeight="1"/>
    <row r="38" spans="2:20" ht="12" customHeight="1"/>
    <row r="39" spans="2:20" ht="12" customHeight="1"/>
    <row r="43" spans="2:20" ht="12.75" hidden="1" customHeight="1"/>
    <row r="44" spans="2:20" ht="12.75" hidden="1" customHeight="1">
      <c r="B44" s="31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3"/>
    </row>
    <row r="45" spans="2:20" ht="12.75" hidden="1" customHeight="1" thickBo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</row>
    <row r="46" spans="2:20" ht="12.75" hidden="1" customHeight="1" thickTop="1" thickBot="1">
      <c r="B46" s="76" t="s">
        <v>46</v>
      </c>
      <c r="C46" s="76" t="s">
        <v>0</v>
      </c>
      <c r="D46" s="76" t="s">
        <v>1</v>
      </c>
      <c r="E46" s="76" t="s">
        <v>2</v>
      </c>
      <c r="F46" s="76" t="s">
        <v>3</v>
      </c>
      <c r="G46" s="76" t="s">
        <v>4</v>
      </c>
      <c r="H46" s="76" t="s">
        <v>5</v>
      </c>
      <c r="I46" s="76" t="s">
        <v>6</v>
      </c>
      <c r="J46" s="76" t="s">
        <v>7</v>
      </c>
      <c r="K46" s="76" t="s">
        <v>8</v>
      </c>
      <c r="L46" s="76" t="s">
        <v>185</v>
      </c>
      <c r="M46" s="76" t="s">
        <v>10</v>
      </c>
      <c r="N46" s="76" t="s">
        <v>11</v>
      </c>
      <c r="O46" s="76" t="s">
        <v>196</v>
      </c>
      <c r="P46" s="76" t="s">
        <v>197</v>
      </c>
      <c r="Q46" s="76" t="s">
        <v>198</v>
      </c>
      <c r="R46" s="76" t="s">
        <v>238</v>
      </c>
      <c r="S46" s="76" t="s">
        <v>237</v>
      </c>
      <c r="T46" s="76" t="s">
        <v>288</v>
      </c>
    </row>
    <row r="47" spans="2:20" ht="12.75" hidden="1" customHeight="1" thickTop="1" thickBot="1">
      <c r="B47" s="51" t="s">
        <v>67</v>
      </c>
      <c r="C47" s="78">
        <v>0</v>
      </c>
      <c r="D47" s="78">
        <v>0</v>
      </c>
      <c r="E47" s="78">
        <v>0</v>
      </c>
      <c r="F47" s="78">
        <v>23</v>
      </c>
      <c r="G47" s="78">
        <v>15</v>
      </c>
      <c r="H47" s="78">
        <v>14</v>
      </c>
      <c r="I47" s="78">
        <v>45</v>
      </c>
      <c r="J47" s="78">
        <v>30</v>
      </c>
      <c r="K47" s="78">
        <v>0</v>
      </c>
      <c r="L47" s="78">
        <v>27</v>
      </c>
      <c r="M47" s="78">
        <v>0</v>
      </c>
      <c r="N47" s="78">
        <v>0</v>
      </c>
      <c r="O47" s="78">
        <v>17</v>
      </c>
      <c r="P47" s="78">
        <v>8</v>
      </c>
      <c r="Q47" s="78"/>
      <c r="R47" s="78"/>
      <c r="S47" s="78"/>
      <c r="T47" s="78">
        <v>46</v>
      </c>
    </row>
    <row r="48" spans="2:20" ht="14.25" hidden="1" thickTop="1" thickBot="1">
      <c r="B48" s="51" t="s">
        <v>68</v>
      </c>
      <c r="C48" s="78">
        <v>0</v>
      </c>
      <c r="D48" s="78">
        <v>0</v>
      </c>
      <c r="E48" s="78">
        <v>0</v>
      </c>
      <c r="F48" s="78">
        <v>0</v>
      </c>
      <c r="G48" s="78">
        <v>0</v>
      </c>
      <c r="H48" s="78">
        <v>0</v>
      </c>
      <c r="I48" s="78">
        <v>0</v>
      </c>
      <c r="J48" s="78">
        <v>0</v>
      </c>
      <c r="K48" s="78">
        <v>0</v>
      </c>
      <c r="L48" s="78">
        <v>0</v>
      </c>
      <c r="M48" s="78">
        <v>26</v>
      </c>
      <c r="N48" s="78">
        <v>26</v>
      </c>
      <c r="O48" s="78">
        <v>33</v>
      </c>
      <c r="P48" s="78">
        <v>18</v>
      </c>
      <c r="Q48" s="78"/>
      <c r="R48" s="78"/>
      <c r="S48" s="78"/>
      <c r="T48" s="78">
        <v>0</v>
      </c>
    </row>
    <row r="49" spans="2:20" ht="14.25" hidden="1" thickTop="1" thickBot="1">
      <c r="B49" s="51" t="s">
        <v>222</v>
      </c>
      <c r="C49" s="78">
        <v>13</v>
      </c>
      <c r="D49" s="78">
        <v>9</v>
      </c>
      <c r="E49" s="78">
        <v>12</v>
      </c>
      <c r="F49" s="78">
        <v>13</v>
      </c>
      <c r="G49" s="78">
        <v>27</v>
      </c>
      <c r="H49" s="78">
        <v>15</v>
      </c>
      <c r="I49" s="78">
        <v>16</v>
      </c>
      <c r="J49" s="78">
        <v>10</v>
      </c>
      <c r="K49" s="78">
        <v>9</v>
      </c>
      <c r="L49" s="78">
        <v>0</v>
      </c>
      <c r="M49" s="78">
        <v>11</v>
      </c>
      <c r="N49" s="78">
        <v>23</v>
      </c>
      <c r="O49" s="78">
        <v>31</v>
      </c>
      <c r="P49" s="78">
        <v>21</v>
      </c>
      <c r="Q49" s="78"/>
      <c r="R49" s="78"/>
      <c r="S49" s="78"/>
      <c r="T49" s="78">
        <v>36</v>
      </c>
    </row>
    <row r="50" spans="2:20" ht="12.75" hidden="1" customHeight="1" thickTop="1" thickBot="1">
      <c r="B50" s="51" t="s">
        <v>48</v>
      </c>
      <c r="C50" s="78">
        <v>0</v>
      </c>
      <c r="D50" s="78">
        <v>0</v>
      </c>
      <c r="E50" s="78">
        <v>0</v>
      </c>
      <c r="F50" s="78">
        <v>13</v>
      </c>
      <c r="G50" s="78">
        <v>38</v>
      </c>
      <c r="H50" s="78">
        <v>60</v>
      </c>
      <c r="I50" s="78">
        <v>39</v>
      </c>
      <c r="J50" s="78">
        <v>0</v>
      </c>
      <c r="K50" s="78">
        <v>47</v>
      </c>
      <c r="L50" s="78">
        <v>58</v>
      </c>
      <c r="M50" s="78">
        <v>0</v>
      </c>
      <c r="N50" s="78">
        <v>21</v>
      </c>
      <c r="O50" s="78">
        <v>48</v>
      </c>
      <c r="P50" s="78">
        <v>36</v>
      </c>
      <c r="Q50" s="78"/>
      <c r="R50" s="78"/>
      <c r="S50" s="78"/>
      <c r="T50" s="78">
        <v>0</v>
      </c>
    </row>
    <row r="51" spans="2:20" ht="26.25" hidden="1" customHeight="1" thickTop="1" thickBot="1">
      <c r="B51" s="51" t="s">
        <v>58</v>
      </c>
      <c r="C51" s="78">
        <v>330</v>
      </c>
      <c r="D51" s="78">
        <v>26</v>
      </c>
      <c r="E51" s="78">
        <v>664</v>
      </c>
      <c r="F51" s="78">
        <v>665</v>
      </c>
      <c r="G51" s="78">
        <v>581</v>
      </c>
      <c r="H51" s="78">
        <v>11</v>
      </c>
      <c r="I51" s="78">
        <v>59</v>
      </c>
      <c r="J51" s="78">
        <v>0</v>
      </c>
      <c r="K51" s="78">
        <v>52</v>
      </c>
      <c r="L51" s="78">
        <v>52</v>
      </c>
      <c r="M51" s="78">
        <v>57</v>
      </c>
      <c r="N51" s="78">
        <v>124</v>
      </c>
      <c r="O51" s="78">
        <v>338</v>
      </c>
      <c r="P51" s="78">
        <v>90</v>
      </c>
      <c r="Q51" s="78"/>
      <c r="R51" s="78"/>
      <c r="S51" s="78"/>
      <c r="T51" s="78">
        <v>34</v>
      </c>
    </row>
    <row r="52" spans="2:20" ht="12.75" hidden="1" customHeight="1" thickTop="1" thickBot="1">
      <c r="B52" s="51" t="s">
        <v>59</v>
      </c>
      <c r="C52" s="78">
        <v>173</v>
      </c>
      <c r="D52" s="78">
        <v>6</v>
      </c>
      <c r="E52" s="78">
        <v>287</v>
      </c>
      <c r="F52" s="78">
        <v>238</v>
      </c>
      <c r="G52" s="78">
        <v>212</v>
      </c>
      <c r="H52" s="78">
        <v>110</v>
      </c>
      <c r="I52" s="78">
        <v>176</v>
      </c>
      <c r="J52" s="78">
        <v>78</v>
      </c>
      <c r="K52" s="78">
        <v>101</v>
      </c>
      <c r="L52" s="78">
        <v>19</v>
      </c>
      <c r="M52" s="78">
        <v>253</v>
      </c>
      <c r="N52" s="78">
        <v>321</v>
      </c>
      <c r="O52" s="78">
        <v>252</v>
      </c>
      <c r="P52" s="78">
        <v>124</v>
      </c>
      <c r="Q52" s="78"/>
      <c r="R52" s="78"/>
      <c r="S52" s="78"/>
      <c r="T52" s="78">
        <v>154</v>
      </c>
    </row>
    <row r="53" spans="2:20" ht="21.75" hidden="1" customHeight="1" thickTop="1" thickBot="1">
      <c r="B53" s="51" t="s">
        <v>221</v>
      </c>
      <c r="C53" s="78">
        <v>43</v>
      </c>
      <c r="D53" s="78">
        <v>4</v>
      </c>
      <c r="E53" s="78">
        <v>48</v>
      </c>
      <c r="F53" s="78">
        <v>91</v>
      </c>
      <c r="G53" s="78">
        <v>77</v>
      </c>
      <c r="H53" s="78">
        <v>48</v>
      </c>
      <c r="I53" s="78">
        <v>114</v>
      </c>
      <c r="J53" s="78">
        <v>13</v>
      </c>
      <c r="K53" s="78">
        <v>50</v>
      </c>
      <c r="L53" s="78">
        <v>45</v>
      </c>
      <c r="M53" s="78">
        <v>182</v>
      </c>
      <c r="N53" s="78">
        <v>233</v>
      </c>
      <c r="O53" s="78">
        <v>195</v>
      </c>
      <c r="P53" s="78">
        <v>167</v>
      </c>
      <c r="Q53" s="78"/>
      <c r="R53" s="78"/>
      <c r="S53" s="78"/>
      <c r="T53" s="78">
        <v>118</v>
      </c>
    </row>
    <row r="54" spans="2:20" ht="12.75" hidden="1" customHeight="1" thickTop="1" thickBot="1">
      <c r="B54" s="39" t="s">
        <v>62</v>
      </c>
      <c r="C54" s="39">
        <f t="shared" ref="C54:Q54" si="1">SUM(C47:C53)</f>
        <v>559</v>
      </c>
      <c r="D54" s="39">
        <f t="shared" si="1"/>
        <v>45</v>
      </c>
      <c r="E54" s="39">
        <f t="shared" si="1"/>
        <v>1011</v>
      </c>
      <c r="F54" s="39">
        <f t="shared" si="1"/>
        <v>1043</v>
      </c>
      <c r="G54" s="39">
        <f t="shared" si="1"/>
        <v>950</v>
      </c>
      <c r="H54" s="39">
        <f t="shared" si="1"/>
        <v>258</v>
      </c>
      <c r="I54" s="39">
        <f t="shared" si="1"/>
        <v>449</v>
      </c>
      <c r="J54" s="39">
        <f t="shared" si="1"/>
        <v>131</v>
      </c>
      <c r="K54" s="39">
        <f t="shared" si="1"/>
        <v>259</v>
      </c>
      <c r="L54" s="39">
        <f t="shared" si="1"/>
        <v>201</v>
      </c>
      <c r="M54" s="39">
        <f t="shared" si="1"/>
        <v>529</v>
      </c>
      <c r="N54" s="39">
        <f t="shared" si="1"/>
        <v>748</v>
      </c>
      <c r="O54" s="39">
        <f t="shared" si="1"/>
        <v>914</v>
      </c>
      <c r="P54" s="39">
        <f t="shared" si="1"/>
        <v>464</v>
      </c>
      <c r="Q54" s="39">
        <f t="shared" si="1"/>
        <v>0</v>
      </c>
      <c r="R54" s="39">
        <f t="shared" ref="R54:T54" si="2">SUM(R47:R53)</f>
        <v>0</v>
      </c>
      <c r="S54" s="39">
        <f t="shared" si="2"/>
        <v>0</v>
      </c>
      <c r="T54" s="39">
        <f t="shared" si="2"/>
        <v>388</v>
      </c>
    </row>
    <row r="55" spans="2:20" ht="12.75" hidden="1" customHeight="1" thickTop="1" thickBot="1">
      <c r="B55" s="23"/>
      <c r="C55" s="39">
        <v>559</v>
      </c>
      <c r="D55" s="39">
        <v>45</v>
      </c>
      <c r="E55" s="39">
        <v>1011</v>
      </c>
      <c r="F55" s="39">
        <v>1043</v>
      </c>
      <c r="G55" s="39">
        <v>950</v>
      </c>
      <c r="H55" s="39">
        <v>458</v>
      </c>
      <c r="I55" s="39">
        <v>449</v>
      </c>
      <c r="J55" s="39">
        <v>131</v>
      </c>
      <c r="K55" s="39">
        <v>259</v>
      </c>
      <c r="L55" s="39">
        <v>201</v>
      </c>
      <c r="M55" s="39">
        <v>529</v>
      </c>
      <c r="N55" s="39">
        <v>820</v>
      </c>
      <c r="O55" s="39">
        <v>914</v>
      </c>
      <c r="P55" s="39">
        <v>464</v>
      </c>
      <c r="Q55" s="39">
        <v>258</v>
      </c>
      <c r="R55" s="39">
        <v>247</v>
      </c>
      <c r="S55" s="39">
        <v>334</v>
      </c>
      <c r="T55" s="39">
        <v>388</v>
      </c>
    </row>
    <row r="56" spans="2:20" ht="12.75" hidden="1" customHeight="1" thickTop="1">
      <c r="Q56" s="15"/>
      <c r="R56" s="15"/>
    </row>
    <row r="57" spans="2:20" ht="12.75" hidden="1" customHeight="1">
      <c r="B57" s="32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Q57" s="15"/>
      <c r="R57" s="15"/>
    </row>
    <row r="58" spans="2:20" ht="12.75" hidden="1" customHeight="1">
      <c r="Q58" s="15"/>
      <c r="R58" s="15"/>
    </row>
    <row r="59" spans="2:20" ht="12.75" hidden="1" customHeight="1">
      <c r="P59" s="15"/>
      <c r="Q59" s="15"/>
      <c r="R59" s="15"/>
    </row>
    <row r="60" spans="2:20" ht="12.75" hidden="1" customHeight="1">
      <c r="P60" s="15"/>
      <c r="Q60" s="15"/>
      <c r="R60" s="15"/>
    </row>
    <row r="61" spans="2:20" ht="12.75" hidden="1" customHeight="1">
      <c r="L61" s="15"/>
      <c r="M61" s="15"/>
      <c r="N61" s="15"/>
    </row>
    <row r="62" spans="2:20" ht="12.75" hidden="1" customHeight="1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</row>
    <row r="63" spans="2:20" ht="12.75" hidden="1" customHeight="1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</row>
    <row r="64" spans="2:20" ht="12.75" hidden="1" customHeight="1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</row>
    <row r="65" spans="3:19" ht="12.75" hidden="1" customHeight="1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</row>
    <row r="66" spans="3:19" ht="12.75" hidden="1" customHeight="1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</row>
    <row r="67" spans="3:19" ht="12.75" hidden="1" customHeight="1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</row>
    <row r="68" spans="3:19" ht="12.75" hidden="1" customHeight="1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</row>
    <row r="69" spans="3:19" ht="12.75" hidden="1" customHeight="1">
      <c r="P69" s="15"/>
      <c r="Q69" s="15"/>
      <c r="R69" s="15"/>
    </row>
    <row r="70" spans="3:19" ht="12.75" hidden="1" customHeight="1">
      <c r="P70" s="15"/>
      <c r="Q70" s="15"/>
      <c r="R70" s="15"/>
    </row>
    <row r="71" spans="3:19" ht="12.75" hidden="1" customHeight="1">
      <c r="P71" s="15"/>
      <c r="Q71" s="15"/>
      <c r="R71" s="15"/>
    </row>
    <row r="72" spans="3:19" ht="12.75" hidden="1" customHeight="1">
      <c r="P72" s="15"/>
      <c r="Q72" s="15"/>
      <c r="R72" s="15"/>
    </row>
    <row r="73" spans="3:19" ht="12.75" hidden="1" customHeight="1">
      <c r="P73" s="15"/>
      <c r="Q73" s="15"/>
      <c r="R73" s="15"/>
    </row>
    <row r="74" spans="3:19" ht="12.75" hidden="1" customHeight="1">
      <c r="P74" s="15"/>
      <c r="Q74" s="15"/>
      <c r="R74" s="15"/>
    </row>
    <row r="75" spans="3:19" ht="12.75" hidden="1" customHeight="1">
      <c r="P75" s="16"/>
      <c r="Q75" s="16"/>
      <c r="R75" s="16"/>
    </row>
    <row r="76" spans="3:19" ht="12.75" hidden="1" customHeight="1"/>
    <row r="77" spans="3:19" ht="12.75" hidden="1" customHeight="1"/>
    <row r="78" spans="3:19" ht="12.75" hidden="1" customHeight="1">
      <c r="P78" s="16"/>
      <c r="Q78" s="16"/>
      <c r="R78" s="16"/>
      <c r="S78" s="16"/>
    </row>
    <row r="79" spans="3:19" ht="12.75" hidden="1" customHeight="1">
      <c r="P79" s="15"/>
      <c r="Q79" s="15"/>
      <c r="R79" s="15"/>
      <c r="S79" s="16"/>
    </row>
    <row r="80" spans="3:19" ht="12.75" hidden="1" customHeight="1">
      <c r="P80" s="15"/>
      <c r="Q80" s="15"/>
      <c r="R80" s="15"/>
      <c r="S80" s="16"/>
    </row>
    <row r="81" spans="2:19" ht="12.75" hidden="1" customHeight="1">
      <c r="P81" s="15"/>
      <c r="Q81" s="15"/>
      <c r="R81" s="15"/>
      <c r="S81" s="16"/>
    </row>
    <row r="82" spans="2:19" ht="12.75" hidden="1" customHeight="1">
      <c r="P82" s="16"/>
      <c r="Q82" s="16"/>
      <c r="R82" s="16"/>
      <c r="S82" s="16"/>
    </row>
    <row r="83" spans="2:19" ht="12.75" hidden="1" customHeight="1"/>
    <row r="84" spans="2:19" ht="12.75" hidden="1" customHeight="1"/>
    <row r="85" spans="2:19" ht="12.75" customHeight="1">
      <c r="P85" s="16"/>
      <c r="Q85" s="16"/>
      <c r="R85" s="16"/>
    </row>
    <row r="86" spans="2:19" ht="12.75" customHeight="1">
      <c r="B86" s="108" t="s">
        <v>317</v>
      </c>
      <c r="P86" s="16"/>
      <c r="Q86" s="16"/>
      <c r="R86" s="16"/>
    </row>
    <row r="87" spans="2:19" ht="12.75" customHeight="1">
      <c r="P87" s="15"/>
      <c r="Q87" s="15"/>
      <c r="R87" s="15"/>
    </row>
    <row r="88" spans="2:19" ht="12.75" customHeight="1">
      <c r="P88" s="15"/>
      <c r="Q88" s="15"/>
      <c r="R88" s="15"/>
    </row>
  </sheetData>
  <sheetProtection algorithmName="SHA-512" hashValue="N+cgulACgZ1FdyXo9SDxzKwdODFVF1N8gIgLP8dFGE/xxU5LjdFnJBo0RkZVjDcw6YBQWZVNoFiLlgUbLZ1rzw==" saltValue="NPcqS6Im2u5uo52XQ0nRXA==" spinCount="100000" sheet="1" objects="1" scenarios="1"/>
  <sortState ref="B54:P60">
    <sortCondition ref="P54:P60"/>
  </sortState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pageSetUpPr fitToPage="1"/>
  </sheetPr>
  <dimension ref="A12:X115"/>
  <sheetViews>
    <sheetView showGridLines="0" zoomScaleNormal="100" zoomScaleSheetLayoutView="80" workbookViewId="0">
      <selection activeCell="Z46" sqref="Z46"/>
    </sheetView>
  </sheetViews>
  <sheetFormatPr baseColWidth="10" defaultRowHeight="13.5" customHeight="1"/>
  <cols>
    <col min="1" max="1" width="10.7109375" style="3" customWidth="1"/>
    <col min="2" max="2" width="32.42578125" style="3" customWidth="1"/>
    <col min="3" max="23" width="8.7109375" style="3" customWidth="1"/>
    <col min="24" max="24" width="8.7109375" style="3" hidden="1" customWidth="1"/>
    <col min="25" max="16384" width="11.42578125" style="3"/>
  </cols>
  <sheetData>
    <row r="12" spans="1:24" ht="13.5" customHeight="1" thickBo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R12" s="37"/>
    </row>
    <row r="13" spans="1:24" ht="13.5" customHeight="1" thickTop="1" thickBot="1">
      <c r="B13" s="76" t="s">
        <v>46</v>
      </c>
      <c r="C13" s="76" t="s">
        <v>0</v>
      </c>
      <c r="D13" s="76" t="s">
        <v>1</v>
      </c>
      <c r="E13" s="76" t="s">
        <v>2</v>
      </c>
      <c r="F13" s="76" t="s">
        <v>3</v>
      </c>
      <c r="G13" s="76" t="s">
        <v>4</v>
      </c>
      <c r="H13" s="76" t="s">
        <v>5</v>
      </c>
      <c r="I13" s="76" t="s">
        <v>6</v>
      </c>
      <c r="J13" s="76" t="s">
        <v>7</v>
      </c>
      <c r="K13" s="76" t="s">
        <v>8</v>
      </c>
      <c r="L13" s="76" t="s">
        <v>185</v>
      </c>
      <c r="M13" s="76" t="s">
        <v>10</v>
      </c>
      <c r="N13" s="76" t="s">
        <v>11</v>
      </c>
      <c r="O13" s="76" t="s">
        <v>196</v>
      </c>
      <c r="P13" s="76" t="s">
        <v>197</v>
      </c>
      <c r="Q13" s="76" t="s">
        <v>198</v>
      </c>
      <c r="R13" s="76" t="s">
        <v>238</v>
      </c>
      <c r="S13" s="76" t="s">
        <v>237</v>
      </c>
      <c r="T13" s="76" t="s">
        <v>288</v>
      </c>
      <c r="U13" s="76" t="s">
        <v>307</v>
      </c>
      <c r="V13" s="76" t="s">
        <v>308</v>
      </c>
      <c r="W13" s="76" t="s">
        <v>309</v>
      </c>
      <c r="X13" s="76" t="s">
        <v>310</v>
      </c>
    </row>
    <row r="14" spans="1:24" ht="13.5" customHeight="1" thickTop="1" thickBot="1">
      <c r="B14" s="51" t="s">
        <v>187</v>
      </c>
      <c r="C14" s="103">
        <f>'P06'!C60</f>
        <v>4716</v>
      </c>
      <c r="D14" s="103">
        <f>'P06'!D60</f>
        <v>4249</v>
      </c>
      <c r="E14" s="103">
        <f>'P06'!E60</f>
        <v>4075</v>
      </c>
      <c r="F14" s="103">
        <f>'P06'!F60</f>
        <v>3734</v>
      </c>
      <c r="G14" s="103">
        <f>'P06'!G60</f>
        <v>4130</v>
      </c>
      <c r="H14" s="103">
        <f>'P06'!H60</f>
        <v>3896</v>
      </c>
      <c r="I14" s="103">
        <f>'P06'!I60</f>
        <v>4179</v>
      </c>
      <c r="J14" s="103">
        <f>'P06'!J60</f>
        <v>4009</v>
      </c>
      <c r="K14" s="103">
        <f>'P06'!K60</f>
        <v>4158</v>
      </c>
      <c r="L14" s="103">
        <f>'P06'!L60</f>
        <v>4050</v>
      </c>
      <c r="M14" s="103">
        <f>'P06'!M60</f>
        <v>4724</v>
      </c>
      <c r="N14" s="103">
        <f>'P06'!N60</f>
        <v>4824</v>
      </c>
      <c r="O14" s="103">
        <f>'P06'!O60</f>
        <v>5458</v>
      </c>
      <c r="P14" s="103">
        <f>'P06'!P60</f>
        <v>5470</v>
      </c>
      <c r="Q14" s="103">
        <f>'P06'!Q60</f>
        <v>6593</v>
      </c>
      <c r="R14" s="103">
        <f>'P06'!R60</f>
        <v>6335</v>
      </c>
      <c r="S14" s="103">
        <f>'P06'!S60</f>
        <v>7280</v>
      </c>
      <c r="T14" s="103">
        <f>'P06'!T60</f>
        <v>7315</v>
      </c>
      <c r="U14" s="103">
        <f>'P06'!U60</f>
        <v>7437</v>
      </c>
      <c r="V14" s="103">
        <f>'P06'!V60</f>
        <v>7474</v>
      </c>
      <c r="W14" s="103">
        <f>'P06'!W60</f>
        <v>7304</v>
      </c>
      <c r="X14" s="103">
        <f>'P06'!X60</f>
        <v>6833</v>
      </c>
    </row>
    <row r="15" spans="1:24" ht="13.5" customHeight="1" thickTop="1" thickBot="1">
      <c r="B15" s="51" t="s">
        <v>48</v>
      </c>
      <c r="C15" s="103">
        <f t="shared" ref="C15:X15" si="0">C61+C111</f>
        <v>7155</v>
      </c>
      <c r="D15" s="103">
        <f t="shared" si="0"/>
        <v>7036</v>
      </c>
      <c r="E15" s="103">
        <f t="shared" si="0"/>
        <v>7014</v>
      </c>
      <c r="F15" s="103">
        <f t="shared" si="0"/>
        <v>6251</v>
      </c>
      <c r="G15" s="103">
        <f t="shared" si="0"/>
        <v>6070</v>
      </c>
      <c r="H15" s="103">
        <f t="shared" si="0"/>
        <v>5775</v>
      </c>
      <c r="I15" s="103">
        <f t="shared" si="0"/>
        <v>5850</v>
      </c>
      <c r="J15" s="103">
        <f t="shared" si="0"/>
        <v>5284</v>
      </c>
      <c r="K15" s="103">
        <f t="shared" si="0"/>
        <v>4692</v>
      </c>
      <c r="L15" s="103">
        <f t="shared" si="0"/>
        <v>4268</v>
      </c>
      <c r="M15" s="103">
        <f t="shared" si="0"/>
        <v>4122</v>
      </c>
      <c r="N15" s="103">
        <f t="shared" si="0"/>
        <v>4130</v>
      </c>
      <c r="O15" s="103">
        <f t="shared" si="0"/>
        <v>4270</v>
      </c>
      <c r="P15" s="103">
        <f t="shared" si="0"/>
        <v>4800</v>
      </c>
      <c r="Q15" s="103">
        <f t="shared" si="0"/>
        <v>5653</v>
      </c>
      <c r="R15" s="103">
        <f t="shared" si="0"/>
        <v>5887</v>
      </c>
      <c r="S15" s="103">
        <f t="shared" si="0"/>
        <v>3373</v>
      </c>
      <c r="T15" s="103">
        <f t="shared" si="0"/>
        <v>3591</v>
      </c>
      <c r="U15" s="103">
        <f t="shared" si="0"/>
        <v>3747</v>
      </c>
      <c r="V15" s="103">
        <f t="shared" si="0"/>
        <v>3858</v>
      </c>
      <c r="W15" s="103">
        <f t="shared" si="0"/>
        <v>3948</v>
      </c>
      <c r="X15" s="103">
        <f t="shared" si="0"/>
        <v>3855</v>
      </c>
    </row>
    <row r="16" spans="1:24" ht="13.5" customHeight="1" thickTop="1" thickBot="1">
      <c r="A16" s="12"/>
      <c r="B16" s="51" t="s">
        <v>58</v>
      </c>
      <c r="C16" s="103">
        <f t="shared" ref="C16:X16" si="1">C64+C112</f>
        <v>11960</v>
      </c>
      <c r="D16" s="103">
        <f t="shared" si="1"/>
        <v>10359</v>
      </c>
      <c r="E16" s="103">
        <f t="shared" si="1"/>
        <v>10019</v>
      </c>
      <c r="F16" s="103">
        <f t="shared" si="1"/>
        <v>9244</v>
      </c>
      <c r="G16" s="103">
        <f>G64+G112</f>
        <v>8728</v>
      </c>
      <c r="H16" s="103">
        <f t="shared" si="1"/>
        <v>8358</v>
      </c>
      <c r="I16" s="103">
        <f t="shared" si="1"/>
        <v>8253</v>
      </c>
      <c r="J16" s="103">
        <f t="shared" si="1"/>
        <v>7771</v>
      </c>
      <c r="K16" s="103">
        <f t="shared" si="1"/>
        <v>7116</v>
      </c>
      <c r="L16" s="103">
        <f t="shared" si="1"/>
        <v>5995</v>
      </c>
      <c r="M16" s="103">
        <f t="shared" si="1"/>
        <v>3981</v>
      </c>
      <c r="N16" s="103">
        <f t="shared" si="1"/>
        <v>3295</v>
      </c>
      <c r="O16" s="103">
        <f t="shared" si="1"/>
        <v>3141</v>
      </c>
      <c r="P16" s="103">
        <f t="shared" si="1"/>
        <v>3164</v>
      </c>
      <c r="Q16" s="103">
        <f t="shared" si="1"/>
        <v>3317</v>
      </c>
      <c r="R16" s="103">
        <f t="shared" si="1"/>
        <v>3338</v>
      </c>
      <c r="S16" s="103">
        <f t="shared" si="1"/>
        <v>3610</v>
      </c>
      <c r="T16" s="103">
        <f t="shared" si="1"/>
        <v>3525</v>
      </c>
      <c r="U16" s="103">
        <f t="shared" si="1"/>
        <v>3541</v>
      </c>
      <c r="V16" s="103">
        <f t="shared" si="1"/>
        <v>3453</v>
      </c>
      <c r="W16" s="103">
        <f t="shared" si="1"/>
        <v>3483</v>
      </c>
      <c r="X16" s="103">
        <f t="shared" si="1"/>
        <v>2021</v>
      </c>
    </row>
    <row r="17" spans="1:24" ht="13.5" customHeight="1" thickTop="1" thickBot="1">
      <c r="B17" s="51" t="s">
        <v>59</v>
      </c>
      <c r="C17" s="103">
        <f t="shared" ref="C17:X17" si="2">C62+C110</f>
        <v>9352</v>
      </c>
      <c r="D17" s="103">
        <f t="shared" si="2"/>
        <v>8656</v>
      </c>
      <c r="E17" s="103">
        <f t="shared" si="2"/>
        <v>8420</v>
      </c>
      <c r="F17" s="103">
        <f t="shared" si="2"/>
        <v>7554</v>
      </c>
      <c r="G17" s="103">
        <f t="shared" si="2"/>
        <v>7057</v>
      </c>
      <c r="H17" s="103">
        <f t="shared" si="2"/>
        <v>6654</v>
      </c>
      <c r="I17" s="103">
        <f t="shared" si="2"/>
        <v>6439</v>
      </c>
      <c r="J17" s="103">
        <f t="shared" si="2"/>
        <v>5506</v>
      </c>
      <c r="K17" s="103">
        <f t="shared" si="2"/>
        <v>4996</v>
      </c>
      <c r="L17" s="103">
        <f t="shared" si="2"/>
        <v>4160</v>
      </c>
      <c r="M17" s="103">
        <f t="shared" si="2"/>
        <v>3393</v>
      </c>
      <c r="N17" s="103">
        <f t="shared" si="2"/>
        <v>2994</v>
      </c>
      <c r="O17" s="103">
        <f t="shared" si="2"/>
        <v>2849</v>
      </c>
      <c r="P17" s="103">
        <f t="shared" si="2"/>
        <v>2820</v>
      </c>
      <c r="Q17" s="103">
        <f t="shared" si="2"/>
        <v>2948</v>
      </c>
      <c r="R17" s="103">
        <f t="shared" si="2"/>
        <v>2747</v>
      </c>
      <c r="S17" s="103">
        <f t="shared" si="2"/>
        <v>5524</v>
      </c>
      <c r="T17" s="103">
        <f t="shared" si="2"/>
        <v>5856</v>
      </c>
      <c r="U17" s="103">
        <f t="shared" si="2"/>
        <v>6297</v>
      </c>
      <c r="V17" s="103">
        <f t="shared" si="2"/>
        <v>6073</v>
      </c>
      <c r="W17" s="103">
        <f t="shared" si="2"/>
        <v>5706</v>
      </c>
      <c r="X17" s="103">
        <f t="shared" si="2"/>
        <v>3930</v>
      </c>
    </row>
    <row r="18" spans="1:24" ht="13.5" customHeight="1" thickTop="1" thickBot="1">
      <c r="A18" s="12"/>
      <c r="B18" s="51" t="s">
        <v>67</v>
      </c>
      <c r="C18" s="103">
        <f>C63</f>
        <v>1603</v>
      </c>
      <c r="D18" s="103">
        <f t="shared" ref="D18:X18" si="3">D63</f>
        <v>1594</v>
      </c>
      <c r="E18" s="103">
        <f t="shared" si="3"/>
        <v>1637</v>
      </c>
      <c r="F18" s="103">
        <f t="shared" si="3"/>
        <v>1565</v>
      </c>
      <c r="G18" s="103">
        <f t="shared" si="3"/>
        <v>1697</v>
      </c>
      <c r="H18" s="103">
        <f t="shared" si="3"/>
        <v>1681</v>
      </c>
      <c r="I18" s="103">
        <f t="shared" si="3"/>
        <v>1799</v>
      </c>
      <c r="J18" s="103">
        <f t="shared" si="3"/>
        <v>1753</v>
      </c>
      <c r="K18" s="103">
        <f t="shared" si="3"/>
        <v>1683</v>
      </c>
      <c r="L18" s="103">
        <f t="shared" si="3"/>
        <v>1615</v>
      </c>
      <c r="M18" s="103">
        <f t="shared" si="3"/>
        <v>1720</v>
      </c>
      <c r="N18" s="103">
        <f t="shared" si="3"/>
        <v>1684</v>
      </c>
      <c r="O18" s="103">
        <f t="shared" si="3"/>
        <v>1657</v>
      </c>
      <c r="P18" s="103">
        <f t="shared" si="3"/>
        <v>1753</v>
      </c>
      <c r="Q18" s="103">
        <f t="shared" si="3"/>
        <v>2071</v>
      </c>
      <c r="R18" s="103">
        <f t="shared" si="3"/>
        <v>2046</v>
      </c>
      <c r="S18" s="103">
        <f t="shared" si="3"/>
        <v>2378</v>
      </c>
      <c r="T18" s="103">
        <f t="shared" si="3"/>
        <v>2484</v>
      </c>
      <c r="U18" s="103">
        <f t="shared" si="3"/>
        <v>2537</v>
      </c>
      <c r="V18" s="103">
        <f t="shared" si="3"/>
        <v>2539</v>
      </c>
      <c r="W18" s="103">
        <f t="shared" si="3"/>
        <v>2478</v>
      </c>
      <c r="X18" s="103">
        <f t="shared" si="3"/>
        <v>2361</v>
      </c>
    </row>
    <row r="19" spans="1:24" ht="13.5" customHeight="1" thickTop="1" thickBot="1">
      <c r="A19" s="12"/>
      <c r="B19" s="51" t="s">
        <v>222</v>
      </c>
      <c r="C19" s="103">
        <f>C66</f>
        <v>858</v>
      </c>
      <c r="D19" s="103">
        <f t="shared" ref="D19:X19" si="4">D66</f>
        <v>734</v>
      </c>
      <c r="E19" s="103">
        <f t="shared" si="4"/>
        <v>732</v>
      </c>
      <c r="F19" s="103">
        <f t="shared" si="4"/>
        <v>616</v>
      </c>
      <c r="G19" s="103">
        <f>G66</f>
        <v>604</v>
      </c>
      <c r="H19" s="103">
        <f t="shared" si="4"/>
        <v>521</v>
      </c>
      <c r="I19" s="103">
        <f t="shared" si="4"/>
        <v>517</v>
      </c>
      <c r="J19" s="103">
        <f t="shared" si="4"/>
        <v>428</v>
      </c>
      <c r="K19" s="103">
        <f t="shared" si="4"/>
        <v>494</v>
      </c>
      <c r="L19" s="103">
        <f t="shared" si="4"/>
        <v>458</v>
      </c>
      <c r="M19" s="103">
        <f t="shared" si="4"/>
        <v>494</v>
      </c>
      <c r="N19" s="103">
        <f t="shared" si="4"/>
        <v>467</v>
      </c>
      <c r="O19" s="103">
        <f t="shared" si="4"/>
        <v>546</v>
      </c>
      <c r="P19" s="103">
        <f t="shared" si="4"/>
        <v>487</v>
      </c>
      <c r="Q19" s="103">
        <f t="shared" si="4"/>
        <v>575</v>
      </c>
      <c r="R19" s="103">
        <f t="shared" si="4"/>
        <v>598</v>
      </c>
      <c r="S19" s="103">
        <f t="shared" si="4"/>
        <v>709</v>
      </c>
      <c r="T19" s="103">
        <f t="shared" si="4"/>
        <v>657</v>
      </c>
      <c r="U19" s="103">
        <f t="shared" si="4"/>
        <v>722</v>
      </c>
      <c r="V19" s="103">
        <f t="shared" si="4"/>
        <v>723</v>
      </c>
      <c r="W19" s="103">
        <f t="shared" si="4"/>
        <v>821</v>
      </c>
      <c r="X19" s="103">
        <f t="shared" si="4"/>
        <v>758</v>
      </c>
    </row>
    <row r="20" spans="1:24" ht="13.5" customHeight="1" thickTop="1" thickBot="1">
      <c r="B20" s="51" t="s">
        <v>68</v>
      </c>
      <c r="C20" s="103">
        <f t="shared" ref="C20:X20" si="5">C65</f>
        <v>711</v>
      </c>
      <c r="D20" s="103">
        <f t="shared" si="5"/>
        <v>625</v>
      </c>
      <c r="E20" s="103">
        <f t="shared" si="5"/>
        <v>603</v>
      </c>
      <c r="F20" s="103">
        <f t="shared" si="5"/>
        <v>543</v>
      </c>
      <c r="G20" s="103">
        <f t="shared" si="5"/>
        <v>550</v>
      </c>
      <c r="H20" s="103">
        <f t="shared" si="5"/>
        <v>512</v>
      </c>
      <c r="I20" s="103">
        <f t="shared" si="5"/>
        <v>508</v>
      </c>
      <c r="J20" s="103">
        <f t="shared" si="5"/>
        <v>464</v>
      </c>
      <c r="K20" s="103">
        <f t="shared" si="5"/>
        <v>443</v>
      </c>
      <c r="L20" s="103">
        <f t="shared" si="5"/>
        <v>431</v>
      </c>
      <c r="M20" s="103">
        <f t="shared" si="5"/>
        <v>462</v>
      </c>
      <c r="N20" s="103">
        <f t="shared" si="5"/>
        <v>471</v>
      </c>
      <c r="O20" s="103">
        <f t="shared" si="5"/>
        <v>536</v>
      </c>
      <c r="P20" s="103">
        <f t="shared" si="5"/>
        <v>528</v>
      </c>
      <c r="Q20" s="103">
        <f t="shared" si="5"/>
        <v>670</v>
      </c>
      <c r="R20" s="103">
        <f t="shared" si="5"/>
        <v>721</v>
      </c>
      <c r="S20" s="103">
        <f t="shared" si="5"/>
        <v>893</v>
      </c>
      <c r="T20" s="103">
        <f t="shared" si="5"/>
        <v>918</v>
      </c>
      <c r="U20" s="103">
        <f t="shared" si="5"/>
        <v>1027</v>
      </c>
      <c r="V20" s="103">
        <f t="shared" si="5"/>
        <v>1052</v>
      </c>
      <c r="W20" s="103">
        <f t="shared" si="5"/>
        <v>1095</v>
      </c>
      <c r="X20" s="103">
        <f t="shared" si="5"/>
        <v>1088</v>
      </c>
    </row>
    <row r="21" spans="1:24" ht="13.5" customHeight="1" thickTop="1" thickBot="1">
      <c r="A21" s="12"/>
      <c r="B21" s="28" t="s">
        <v>53</v>
      </c>
      <c r="C21" s="29">
        <f>SUM(C14:C20)</f>
        <v>36355</v>
      </c>
      <c r="D21" s="29">
        <f t="shared" ref="D21:X21" si="6">SUM(D14:D20)</f>
        <v>33253</v>
      </c>
      <c r="E21" s="29">
        <f t="shared" si="6"/>
        <v>32500</v>
      </c>
      <c r="F21" s="29">
        <f t="shared" si="6"/>
        <v>29507</v>
      </c>
      <c r="G21" s="29">
        <f t="shared" si="6"/>
        <v>28836</v>
      </c>
      <c r="H21" s="29">
        <f t="shared" si="6"/>
        <v>27397</v>
      </c>
      <c r="I21" s="29">
        <f t="shared" si="6"/>
        <v>27545</v>
      </c>
      <c r="J21" s="29">
        <f t="shared" si="6"/>
        <v>25215</v>
      </c>
      <c r="K21" s="29">
        <f t="shared" si="6"/>
        <v>23582</v>
      </c>
      <c r="L21" s="29">
        <f t="shared" si="6"/>
        <v>20977</v>
      </c>
      <c r="M21" s="29">
        <f t="shared" si="6"/>
        <v>18896</v>
      </c>
      <c r="N21" s="29">
        <f t="shared" si="6"/>
        <v>17865</v>
      </c>
      <c r="O21" s="29">
        <f t="shared" si="6"/>
        <v>18457</v>
      </c>
      <c r="P21" s="29">
        <f t="shared" si="6"/>
        <v>19022</v>
      </c>
      <c r="Q21" s="29">
        <f t="shared" si="6"/>
        <v>21827</v>
      </c>
      <c r="R21" s="29">
        <f t="shared" si="6"/>
        <v>21672</v>
      </c>
      <c r="S21" s="29">
        <f t="shared" si="6"/>
        <v>23767</v>
      </c>
      <c r="T21" s="29">
        <f t="shared" si="6"/>
        <v>24346</v>
      </c>
      <c r="U21" s="29">
        <f t="shared" si="6"/>
        <v>25308</v>
      </c>
      <c r="V21" s="29">
        <f t="shared" si="6"/>
        <v>25172</v>
      </c>
      <c r="W21" s="29">
        <f t="shared" si="6"/>
        <v>24835</v>
      </c>
      <c r="X21" s="29">
        <f t="shared" si="6"/>
        <v>20846</v>
      </c>
    </row>
    <row r="22" spans="1:24" ht="13.5" customHeight="1" thickTop="1">
      <c r="B22" s="153" t="s">
        <v>383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</row>
    <row r="23" spans="1:24" ht="13.5" customHeight="1">
      <c r="A23" s="13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</row>
    <row r="54" spans="2:24" ht="13.5" customHeight="1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24" ht="13.5" customHeight="1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</row>
    <row r="56" spans="2:24" ht="13.5" customHeight="1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</row>
    <row r="57" spans="2:24" ht="13.5" customHeight="1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2:24" ht="13.5" customHeight="1" thickBot="1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</row>
    <row r="59" spans="2:24" ht="13.5" customHeight="1" thickTop="1" thickBot="1">
      <c r="B59" s="76" t="s">
        <v>46</v>
      </c>
      <c r="C59" s="76" t="s">
        <v>0</v>
      </c>
      <c r="D59" s="76" t="s">
        <v>1</v>
      </c>
      <c r="E59" s="76" t="s">
        <v>2</v>
      </c>
      <c r="F59" s="76" t="s">
        <v>3</v>
      </c>
      <c r="G59" s="76" t="s">
        <v>4</v>
      </c>
      <c r="H59" s="76" t="s">
        <v>5</v>
      </c>
      <c r="I59" s="76" t="s">
        <v>6</v>
      </c>
      <c r="J59" s="76" t="s">
        <v>7</v>
      </c>
      <c r="K59" s="76" t="s">
        <v>8</v>
      </c>
      <c r="L59" s="76" t="s">
        <v>185</v>
      </c>
      <c r="M59" s="76" t="s">
        <v>10</v>
      </c>
      <c r="N59" s="76" t="s">
        <v>11</v>
      </c>
      <c r="O59" s="76" t="s">
        <v>196</v>
      </c>
      <c r="P59" s="76" t="s">
        <v>197</v>
      </c>
      <c r="Q59" s="76" t="s">
        <v>198</v>
      </c>
      <c r="R59" s="76" t="s">
        <v>238</v>
      </c>
      <c r="S59" s="76" t="s">
        <v>237</v>
      </c>
      <c r="T59" s="76" t="s">
        <v>288</v>
      </c>
      <c r="U59" s="76" t="s">
        <v>307</v>
      </c>
      <c r="V59" s="76" t="s">
        <v>308</v>
      </c>
      <c r="W59" s="76" t="s">
        <v>309</v>
      </c>
      <c r="X59" s="76" t="s">
        <v>310</v>
      </c>
    </row>
    <row r="60" spans="2:24" ht="13.5" customHeight="1" thickTop="1" thickBot="1">
      <c r="B60" s="51" t="s">
        <v>187</v>
      </c>
      <c r="C60" s="103">
        <f>'P08'!C87</f>
        <v>4716</v>
      </c>
      <c r="D60" s="103">
        <f>'P08'!D87</f>
        <v>4249</v>
      </c>
      <c r="E60" s="103">
        <f>'P08'!E87</f>
        <v>4075</v>
      </c>
      <c r="F60" s="103">
        <f>'P08'!F87</f>
        <v>3734</v>
      </c>
      <c r="G60" s="103">
        <f>'P08'!G87</f>
        <v>4130</v>
      </c>
      <c r="H60" s="103">
        <f>'P08'!H87</f>
        <v>3896</v>
      </c>
      <c r="I60" s="103">
        <f>'P08'!I87</f>
        <v>4179</v>
      </c>
      <c r="J60" s="103">
        <f>'P08'!J87</f>
        <v>4009</v>
      </c>
      <c r="K60" s="103">
        <f>'P08'!K87</f>
        <v>4158</v>
      </c>
      <c r="L60" s="103">
        <f>'P08'!L87</f>
        <v>4050</v>
      </c>
      <c r="M60" s="103">
        <f>'P08'!M87</f>
        <v>4724</v>
      </c>
      <c r="N60" s="103">
        <f>'P08'!N87</f>
        <v>4824</v>
      </c>
      <c r="O60" s="103">
        <f>'P08'!O87</f>
        <v>5458</v>
      </c>
      <c r="P60" s="103">
        <f>'P08'!P87</f>
        <v>5470</v>
      </c>
      <c r="Q60" s="103">
        <f>'P08'!Q87</f>
        <v>6593</v>
      </c>
      <c r="R60" s="103">
        <f>'P08'!R87</f>
        <v>6335</v>
      </c>
      <c r="S60" s="103">
        <f>'P08'!S87</f>
        <v>7280</v>
      </c>
      <c r="T60" s="103">
        <f>'P08'!T87</f>
        <v>7315</v>
      </c>
      <c r="U60" s="103">
        <f>'P08'!U87</f>
        <v>7437</v>
      </c>
      <c r="V60" s="103">
        <f>'P08'!V87</f>
        <v>7474</v>
      </c>
      <c r="W60" s="103">
        <f>'P08'!W87</f>
        <v>7304</v>
      </c>
      <c r="X60" s="103">
        <f>'P08'!X87</f>
        <v>6833</v>
      </c>
    </row>
    <row r="61" spans="2:24" ht="13.5" customHeight="1" thickTop="1" thickBot="1">
      <c r="B61" s="51" t="s">
        <v>48</v>
      </c>
      <c r="C61" s="103">
        <f>'P08'!C41</f>
        <v>4502</v>
      </c>
      <c r="D61" s="103">
        <f>'P08'!D41</f>
        <v>4610</v>
      </c>
      <c r="E61" s="103">
        <f>'P08'!E41</f>
        <v>4435</v>
      </c>
      <c r="F61" s="103">
        <f>'P08'!F41</f>
        <v>4123</v>
      </c>
      <c r="G61" s="103">
        <f>'P08'!G41</f>
        <v>4030</v>
      </c>
      <c r="H61" s="103">
        <f>'P08'!H41</f>
        <v>3867</v>
      </c>
      <c r="I61" s="103">
        <f>'P08'!I41</f>
        <v>3833</v>
      </c>
      <c r="J61" s="103">
        <f>'P08'!J41</f>
        <v>3580</v>
      </c>
      <c r="K61" s="103">
        <f>'P08'!K41</f>
        <v>3193</v>
      </c>
      <c r="L61" s="103">
        <f>'P08'!L41</f>
        <v>2994</v>
      </c>
      <c r="M61" s="103">
        <f>'P08'!M41</f>
        <v>2887</v>
      </c>
      <c r="N61" s="103">
        <f>'P08'!N41</f>
        <v>2942</v>
      </c>
      <c r="O61" s="103">
        <f>'P08'!O41</f>
        <v>2949</v>
      </c>
      <c r="P61" s="103">
        <f>'P08'!P41</f>
        <v>3284</v>
      </c>
      <c r="Q61" s="103">
        <f>'P08'!Q41</f>
        <v>3794</v>
      </c>
      <c r="R61" s="103">
        <f>'P08'!R41</f>
        <v>4010</v>
      </c>
      <c r="S61" s="103">
        <f>'P08'!S41</f>
        <v>3373</v>
      </c>
      <c r="T61" s="103">
        <f>'P08'!T41</f>
        <v>3591</v>
      </c>
      <c r="U61" s="103">
        <f>'P08'!U41</f>
        <v>3747</v>
      </c>
      <c r="V61" s="103">
        <f>'P08'!V41</f>
        <v>3858</v>
      </c>
      <c r="W61" s="103">
        <f>'P08'!W41</f>
        <v>3948</v>
      </c>
      <c r="X61" s="103">
        <f>'P08'!X41</f>
        <v>3855</v>
      </c>
    </row>
    <row r="62" spans="2:24" ht="13.5" customHeight="1" thickTop="1" thickBot="1">
      <c r="B62" s="51" t="s">
        <v>192</v>
      </c>
      <c r="C62" s="103">
        <f>'P08'!C61</f>
        <v>1675</v>
      </c>
      <c r="D62" s="103">
        <f>'P08'!D61</f>
        <v>1652</v>
      </c>
      <c r="E62" s="103">
        <f>'P08'!E61</f>
        <v>1607</v>
      </c>
      <c r="F62" s="103">
        <f>'P08'!F61</f>
        <v>1508</v>
      </c>
      <c r="G62" s="103">
        <f>'P08'!G61</f>
        <v>1460</v>
      </c>
      <c r="H62" s="103">
        <f>'P08'!H61</f>
        <v>1446</v>
      </c>
      <c r="I62" s="103">
        <f>'P08'!I61</f>
        <v>1500</v>
      </c>
      <c r="J62" s="103">
        <f>'P08'!J61</f>
        <v>1393</v>
      </c>
      <c r="K62" s="103">
        <f>'P08'!K61</f>
        <v>1523</v>
      </c>
      <c r="L62" s="103">
        <f>'P08'!L61</f>
        <v>1457</v>
      </c>
      <c r="M62" s="103">
        <f>'P08'!M61</f>
        <v>1697</v>
      </c>
      <c r="N62" s="103">
        <f>'P08'!N61</f>
        <v>1796</v>
      </c>
      <c r="O62" s="103">
        <f>'P08'!O61</f>
        <v>2093</v>
      </c>
      <c r="P62" s="103">
        <f>'P08'!P61</f>
        <v>2212</v>
      </c>
      <c r="Q62" s="103">
        <f>'P08'!Q61</f>
        <v>2513</v>
      </c>
      <c r="R62" s="103">
        <f>'P08'!R61</f>
        <v>2508</v>
      </c>
      <c r="S62" s="103">
        <f>'P08'!S61</f>
        <v>3791</v>
      </c>
      <c r="T62" s="103">
        <f>'P08'!T61</f>
        <v>3920</v>
      </c>
      <c r="U62" s="103">
        <f>'P08'!U61</f>
        <v>4046</v>
      </c>
      <c r="V62" s="103">
        <f>'P08'!V61</f>
        <v>4066</v>
      </c>
      <c r="W62" s="103">
        <f>'P08'!W61</f>
        <v>3750</v>
      </c>
      <c r="X62" s="103">
        <f>'P08'!X61</f>
        <v>3484</v>
      </c>
    </row>
    <row r="63" spans="2:24" ht="13.5" customHeight="1" thickTop="1" thickBot="1">
      <c r="B63" s="51" t="s">
        <v>67</v>
      </c>
      <c r="C63" s="103">
        <f>'P08'!C100</f>
        <v>1603</v>
      </c>
      <c r="D63" s="103">
        <f>'P08'!D100</f>
        <v>1594</v>
      </c>
      <c r="E63" s="103">
        <f>'P08'!E100</f>
        <v>1637</v>
      </c>
      <c r="F63" s="103">
        <f>'P08'!F100</f>
        <v>1565</v>
      </c>
      <c r="G63" s="103">
        <f>'P08'!G100</f>
        <v>1697</v>
      </c>
      <c r="H63" s="103">
        <f>'P08'!H100</f>
        <v>1681</v>
      </c>
      <c r="I63" s="103">
        <f>'P08'!I100</f>
        <v>1799</v>
      </c>
      <c r="J63" s="103">
        <f>'P08'!J100</f>
        <v>1753</v>
      </c>
      <c r="K63" s="103">
        <f>'P08'!K100</f>
        <v>1683</v>
      </c>
      <c r="L63" s="103">
        <f>'P08'!L100</f>
        <v>1615</v>
      </c>
      <c r="M63" s="103">
        <f>'P08'!M100</f>
        <v>1720</v>
      </c>
      <c r="N63" s="103">
        <f>'P08'!N100</f>
        <v>1684</v>
      </c>
      <c r="O63" s="103">
        <f>'P08'!O100</f>
        <v>1657</v>
      </c>
      <c r="P63" s="103">
        <f>'P08'!P100</f>
        <v>1753</v>
      </c>
      <c r="Q63" s="103">
        <f>'P08'!Q100</f>
        <v>2071</v>
      </c>
      <c r="R63" s="103">
        <f>'P08'!R100</f>
        <v>2046</v>
      </c>
      <c r="S63" s="103">
        <f>'P08'!S100</f>
        <v>2378</v>
      </c>
      <c r="T63" s="103">
        <f>'P08'!T100</f>
        <v>2484</v>
      </c>
      <c r="U63" s="103">
        <f>'P08'!U100</f>
        <v>2537</v>
      </c>
      <c r="V63" s="103">
        <f>'P08'!V100</f>
        <v>2539</v>
      </c>
      <c r="W63" s="103">
        <f>'P08'!W100</f>
        <v>2478</v>
      </c>
      <c r="X63" s="103">
        <f>'P08'!X100</f>
        <v>2361</v>
      </c>
    </row>
    <row r="64" spans="2:24" ht="13.5" customHeight="1" thickTop="1" thickBot="1">
      <c r="B64" s="51" t="s">
        <v>193</v>
      </c>
      <c r="C64" s="103">
        <f>'P08'!C25</f>
        <v>2467</v>
      </c>
      <c r="D64" s="103">
        <f>'P08'!D25</f>
        <v>2278</v>
      </c>
      <c r="E64" s="103">
        <f>'P08'!E25</f>
        <v>2179</v>
      </c>
      <c r="F64" s="103">
        <f>'P08'!F25</f>
        <v>2056</v>
      </c>
      <c r="G64" s="103">
        <f>'P08'!G25</f>
        <v>2040</v>
      </c>
      <c r="H64" s="103">
        <f>'P08'!H25</f>
        <v>1940</v>
      </c>
      <c r="I64" s="103">
        <f>'P08'!I25</f>
        <v>1925</v>
      </c>
      <c r="J64" s="103">
        <f>'P08'!J25</f>
        <v>1712</v>
      </c>
      <c r="K64" s="103">
        <f>'P08'!K25</f>
        <v>1496</v>
      </c>
      <c r="L64" s="103">
        <f>'P08'!L25</f>
        <v>1289</v>
      </c>
      <c r="M64" s="103">
        <f>'P08'!M25</f>
        <v>1264</v>
      </c>
      <c r="N64" s="103">
        <f>'P08'!N25</f>
        <v>1245</v>
      </c>
      <c r="O64" s="103">
        <f>'P08'!O25</f>
        <v>1283</v>
      </c>
      <c r="P64" s="103">
        <f>'P08'!P25</f>
        <v>1306</v>
      </c>
      <c r="Q64" s="103">
        <f>'P08'!Q25</f>
        <v>1483</v>
      </c>
      <c r="R64" s="103">
        <f>'P08'!R25</f>
        <v>1502</v>
      </c>
      <c r="S64" s="103">
        <f>'P08'!S25</f>
        <v>1595</v>
      </c>
      <c r="T64" s="103">
        <f>'P08'!T25</f>
        <v>1565</v>
      </c>
      <c r="U64" s="103">
        <f>'P08'!U25</f>
        <v>1622</v>
      </c>
      <c r="V64" s="103">
        <f>'P08'!V25</f>
        <v>1649</v>
      </c>
      <c r="W64" s="103">
        <f>'P08'!W25</f>
        <v>1654</v>
      </c>
      <c r="X64" s="103">
        <f>'P08'!X25</f>
        <v>1572</v>
      </c>
    </row>
    <row r="65" spans="2:24" ht="13.5" customHeight="1" thickTop="1" thickBot="1">
      <c r="B65" s="51" t="s">
        <v>68</v>
      </c>
      <c r="C65" s="103">
        <f>'P08'!C122</f>
        <v>711</v>
      </c>
      <c r="D65" s="103">
        <f>'P08'!D122</f>
        <v>625</v>
      </c>
      <c r="E65" s="103">
        <f>'P08'!E122</f>
        <v>603</v>
      </c>
      <c r="F65" s="103">
        <f>'P08'!F122</f>
        <v>543</v>
      </c>
      <c r="G65" s="103">
        <f>'P08'!G122</f>
        <v>550</v>
      </c>
      <c r="H65" s="103">
        <f>'P08'!H122</f>
        <v>512</v>
      </c>
      <c r="I65" s="103">
        <f>'P08'!I122</f>
        <v>508</v>
      </c>
      <c r="J65" s="103">
        <f>'P08'!J122</f>
        <v>464</v>
      </c>
      <c r="K65" s="103">
        <f>'P08'!K122</f>
        <v>443</v>
      </c>
      <c r="L65" s="103">
        <f>'P08'!L122</f>
        <v>431</v>
      </c>
      <c r="M65" s="103">
        <f>'P08'!M122</f>
        <v>462</v>
      </c>
      <c r="N65" s="103">
        <f>'P08'!N122</f>
        <v>471</v>
      </c>
      <c r="O65" s="103">
        <f>'P08'!O122</f>
        <v>536</v>
      </c>
      <c r="P65" s="103">
        <f>'P08'!P122</f>
        <v>528</v>
      </c>
      <c r="Q65" s="103">
        <f>'P08'!Q122</f>
        <v>670</v>
      </c>
      <c r="R65" s="103">
        <f>'P08'!R122</f>
        <v>721</v>
      </c>
      <c r="S65" s="103">
        <f>'P08'!S122</f>
        <v>893</v>
      </c>
      <c r="T65" s="103">
        <f>'P08'!T122</f>
        <v>918</v>
      </c>
      <c r="U65" s="103">
        <f>'P08'!U122</f>
        <v>1027</v>
      </c>
      <c r="V65" s="103">
        <f>'P08'!V122</f>
        <v>1052</v>
      </c>
      <c r="W65" s="103">
        <f>'P08'!W122</f>
        <v>1095</v>
      </c>
      <c r="X65" s="103">
        <f>'P08'!X122</f>
        <v>1088</v>
      </c>
    </row>
    <row r="66" spans="2:24" ht="13.5" customHeight="1" thickTop="1" thickBot="1">
      <c r="B66" s="51" t="s">
        <v>191</v>
      </c>
      <c r="C66" s="103">
        <f>'P08'!C113</f>
        <v>858</v>
      </c>
      <c r="D66" s="103">
        <f>'P08'!D113</f>
        <v>734</v>
      </c>
      <c r="E66" s="103">
        <f>'P08'!E113</f>
        <v>732</v>
      </c>
      <c r="F66" s="103">
        <f>'P08'!F113</f>
        <v>616</v>
      </c>
      <c r="G66" s="103">
        <f>'P08'!G113</f>
        <v>604</v>
      </c>
      <c r="H66" s="103">
        <f>'P08'!H113</f>
        <v>521</v>
      </c>
      <c r="I66" s="103">
        <f>'P08'!I113</f>
        <v>517</v>
      </c>
      <c r="J66" s="103">
        <f>'P08'!J113</f>
        <v>428</v>
      </c>
      <c r="K66" s="103">
        <f>'P08'!K113</f>
        <v>494</v>
      </c>
      <c r="L66" s="103">
        <f>'P08'!L113</f>
        <v>458</v>
      </c>
      <c r="M66" s="103">
        <f>'P08'!M113</f>
        <v>494</v>
      </c>
      <c r="N66" s="103">
        <f>'P08'!N113</f>
        <v>467</v>
      </c>
      <c r="O66" s="103">
        <f>'P08'!O113</f>
        <v>546</v>
      </c>
      <c r="P66" s="103">
        <f>'P08'!P113</f>
        <v>487</v>
      </c>
      <c r="Q66" s="103">
        <f>'P08'!Q113</f>
        <v>575</v>
      </c>
      <c r="R66" s="103">
        <f>'P08'!R113</f>
        <v>598</v>
      </c>
      <c r="S66" s="103">
        <f>'P08'!S113</f>
        <v>709</v>
      </c>
      <c r="T66" s="103">
        <f>'P08'!T113</f>
        <v>657</v>
      </c>
      <c r="U66" s="103">
        <f>'P08'!U113</f>
        <v>722</v>
      </c>
      <c r="V66" s="103">
        <f>'P08'!V113</f>
        <v>723</v>
      </c>
      <c r="W66" s="103">
        <f>'P08'!W113</f>
        <v>821</v>
      </c>
      <c r="X66" s="103">
        <f>'P08'!X113</f>
        <v>758</v>
      </c>
    </row>
    <row r="67" spans="2:24" ht="13.5" customHeight="1" thickTop="1" thickBot="1">
      <c r="B67" s="29" t="s">
        <v>53</v>
      </c>
      <c r="C67" s="29">
        <f>SUM(C60:C66)</f>
        <v>16532</v>
      </c>
      <c r="D67" s="29">
        <f>SUM(D60:D66)</f>
        <v>15742</v>
      </c>
      <c r="E67" s="29">
        <f t="shared" ref="E67:X67" si="7">SUM(E60:E66)</f>
        <v>15268</v>
      </c>
      <c r="F67" s="29">
        <f t="shared" si="7"/>
        <v>14145</v>
      </c>
      <c r="G67" s="29">
        <f t="shared" si="7"/>
        <v>14511</v>
      </c>
      <c r="H67" s="29">
        <f t="shared" si="7"/>
        <v>13863</v>
      </c>
      <c r="I67" s="29">
        <f t="shared" si="7"/>
        <v>14261</v>
      </c>
      <c r="J67" s="29">
        <f t="shared" si="7"/>
        <v>13339</v>
      </c>
      <c r="K67" s="29">
        <f t="shared" si="7"/>
        <v>12990</v>
      </c>
      <c r="L67" s="29">
        <f t="shared" si="7"/>
        <v>12294</v>
      </c>
      <c r="M67" s="29">
        <f t="shared" si="7"/>
        <v>13248</v>
      </c>
      <c r="N67" s="29">
        <f t="shared" si="7"/>
        <v>13429</v>
      </c>
      <c r="O67" s="29">
        <f t="shared" si="7"/>
        <v>14522</v>
      </c>
      <c r="P67" s="29">
        <f t="shared" si="7"/>
        <v>15040</v>
      </c>
      <c r="Q67" s="29">
        <f t="shared" si="7"/>
        <v>17699</v>
      </c>
      <c r="R67" s="29">
        <f t="shared" si="7"/>
        <v>17720</v>
      </c>
      <c r="S67" s="29">
        <f t="shared" si="7"/>
        <v>20019</v>
      </c>
      <c r="T67" s="29">
        <f t="shared" si="7"/>
        <v>20450</v>
      </c>
      <c r="U67" s="29">
        <f t="shared" si="7"/>
        <v>21138</v>
      </c>
      <c r="V67" s="29">
        <f t="shared" si="7"/>
        <v>21361</v>
      </c>
      <c r="W67" s="29">
        <f t="shared" si="7"/>
        <v>21050</v>
      </c>
      <c r="X67" s="29">
        <f t="shared" si="7"/>
        <v>19951</v>
      </c>
    </row>
    <row r="68" spans="2:24" ht="13.5" customHeight="1" thickTop="1"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61"/>
    </row>
    <row r="69" spans="2:24" ht="13.5" customHeight="1">
      <c r="B69" s="152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</row>
    <row r="108" spans="2:24" ht="13.5" customHeight="1" thickBot="1">
      <c r="B108" s="22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</row>
    <row r="109" spans="2:24" ht="13.5" customHeight="1" thickTop="1" thickBot="1">
      <c r="B109" s="76" t="s">
        <v>46</v>
      </c>
      <c r="C109" s="76" t="s">
        <v>0</v>
      </c>
      <c r="D109" s="76" t="s">
        <v>1</v>
      </c>
      <c r="E109" s="76" t="s">
        <v>2</v>
      </c>
      <c r="F109" s="76" t="s">
        <v>3</v>
      </c>
      <c r="G109" s="76" t="s">
        <v>4</v>
      </c>
      <c r="H109" s="76" t="s">
        <v>5</v>
      </c>
      <c r="I109" s="76" t="s">
        <v>6</v>
      </c>
      <c r="J109" s="76" t="s">
        <v>7</v>
      </c>
      <c r="K109" s="76" t="s">
        <v>8</v>
      </c>
      <c r="L109" s="76" t="s">
        <v>185</v>
      </c>
      <c r="M109" s="76" t="s">
        <v>10</v>
      </c>
      <c r="N109" s="76" t="s">
        <v>11</v>
      </c>
      <c r="O109" s="76" t="s">
        <v>196</v>
      </c>
      <c r="P109" s="76" t="s">
        <v>197</v>
      </c>
      <c r="Q109" s="76" t="s">
        <v>198</v>
      </c>
      <c r="R109" s="76" t="s">
        <v>238</v>
      </c>
      <c r="S109" s="76" t="s">
        <v>237</v>
      </c>
      <c r="T109" s="76" t="s">
        <v>288</v>
      </c>
      <c r="U109" s="76" t="s">
        <v>307</v>
      </c>
      <c r="V109" s="76" t="s">
        <v>308</v>
      </c>
      <c r="W109" s="76" t="s">
        <v>309</v>
      </c>
      <c r="X109" s="76" t="s">
        <v>310</v>
      </c>
    </row>
    <row r="110" spans="2:24" ht="13.5" customHeight="1" thickTop="1" thickBot="1">
      <c r="B110" s="51" t="s">
        <v>59</v>
      </c>
      <c r="C110" s="78">
        <f>'P08'!C50</f>
        <v>7677</v>
      </c>
      <c r="D110" s="78">
        <f>'P08'!D50</f>
        <v>7004</v>
      </c>
      <c r="E110" s="78">
        <f>'P08'!E50</f>
        <v>6813</v>
      </c>
      <c r="F110" s="78">
        <f>'P08'!F50</f>
        <v>6046</v>
      </c>
      <c r="G110" s="78">
        <f>'P08'!G50</f>
        <v>5597</v>
      </c>
      <c r="H110" s="78">
        <f>'P08'!H50</f>
        <v>5208</v>
      </c>
      <c r="I110" s="78">
        <f>'P08'!I50</f>
        <v>4939</v>
      </c>
      <c r="J110" s="78">
        <f>'P08'!J50</f>
        <v>4113</v>
      </c>
      <c r="K110" s="78">
        <f>'P08'!K50</f>
        <v>3473</v>
      </c>
      <c r="L110" s="78">
        <f>'P08'!L50</f>
        <v>2703</v>
      </c>
      <c r="M110" s="78">
        <f>'P08'!M50</f>
        <v>1696</v>
      </c>
      <c r="N110" s="78">
        <f>'P08'!N50</f>
        <v>1198</v>
      </c>
      <c r="O110" s="78">
        <f>'P08'!O50</f>
        <v>756</v>
      </c>
      <c r="P110" s="78">
        <f>'P08'!P50</f>
        <v>608</v>
      </c>
      <c r="Q110" s="78">
        <f>'P08'!Q50</f>
        <v>435</v>
      </c>
      <c r="R110" s="78">
        <f>'P08'!R50</f>
        <v>239</v>
      </c>
      <c r="S110" s="78">
        <f>'P08'!S50</f>
        <v>1733</v>
      </c>
      <c r="T110" s="78">
        <f>'P08'!T50</f>
        <v>1936</v>
      </c>
      <c r="U110" s="78">
        <f>'P08'!U50</f>
        <v>2251</v>
      </c>
      <c r="V110" s="78">
        <f>'P08'!V50</f>
        <v>2007</v>
      </c>
      <c r="W110" s="78">
        <f>'P08'!W50</f>
        <v>1956</v>
      </c>
      <c r="X110" s="78">
        <f>'P08'!X50</f>
        <v>446</v>
      </c>
    </row>
    <row r="111" spans="2:24" ht="13.5" customHeight="1" thickTop="1" thickBot="1">
      <c r="B111" s="51" t="s">
        <v>48</v>
      </c>
      <c r="C111" s="78">
        <f>'P08'!C31</f>
        <v>2653</v>
      </c>
      <c r="D111" s="78">
        <f>'P08'!D31</f>
        <v>2426</v>
      </c>
      <c r="E111" s="78">
        <f>'P08'!E31</f>
        <v>2579</v>
      </c>
      <c r="F111" s="78">
        <f>'P08'!F31</f>
        <v>2128</v>
      </c>
      <c r="G111" s="78">
        <f>'P08'!G31</f>
        <v>2040</v>
      </c>
      <c r="H111" s="78">
        <f>'P08'!H31</f>
        <v>1908</v>
      </c>
      <c r="I111" s="78">
        <f>'P08'!I31</f>
        <v>2017</v>
      </c>
      <c r="J111" s="78">
        <f>'P08'!J31</f>
        <v>1704</v>
      </c>
      <c r="K111" s="78">
        <f>'P08'!K31</f>
        <v>1499</v>
      </c>
      <c r="L111" s="78">
        <f>'P08'!L31</f>
        <v>1274</v>
      </c>
      <c r="M111" s="78">
        <f>'P08'!M31</f>
        <v>1235</v>
      </c>
      <c r="N111" s="78">
        <f>'P08'!N31</f>
        <v>1188</v>
      </c>
      <c r="O111" s="78">
        <f>'P08'!O31</f>
        <v>1321</v>
      </c>
      <c r="P111" s="78">
        <f>'P08'!P31</f>
        <v>1516</v>
      </c>
      <c r="Q111" s="78">
        <f>'P08'!Q31</f>
        <v>1859</v>
      </c>
      <c r="R111" s="78">
        <f>'P08'!R31</f>
        <v>1877</v>
      </c>
      <c r="S111" s="78">
        <f>'P08'!S31</f>
        <v>0</v>
      </c>
      <c r="T111" s="78">
        <f>'P08'!T31</f>
        <v>0</v>
      </c>
      <c r="U111" s="78">
        <f>'P08'!U31</f>
        <v>0</v>
      </c>
      <c r="V111" s="78">
        <f>'P08'!V31</f>
        <v>0</v>
      </c>
      <c r="W111" s="78">
        <f>'P08'!W31</f>
        <v>0</v>
      </c>
      <c r="X111" s="78">
        <f>'P08'!X31</f>
        <v>0</v>
      </c>
    </row>
    <row r="112" spans="2:24" ht="13.5" customHeight="1" thickTop="1" thickBot="1">
      <c r="B112" s="51" t="s">
        <v>58</v>
      </c>
      <c r="C112" s="78">
        <f>'P08'!C18</f>
        <v>9493</v>
      </c>
      <c r="D112" s="78">
        <f>'P08'!D18</f>
        <v>8081</v>
      </c>
      <c r="E112" s="78">
        <f>'P08'!E18</f>
        <v>7840</v>
      </c>
      <c r="F112" s="78">
        <f>'P08'!F18</f>
        <v>7188</v>
      </c>
      <c r="G112" s="78">
        <f>'P08'!G18</f>
        <v>6688</v>
      </c>
      <c r="H112" s="78">
        <f>'P08'!H18</f>
        <v>6418</v>
      </c>
      <c r="I112" s="78">
        <f>'P08'!I18</f>
        <v>6328</v>
      </c>
      <c r="J112" s="78">
        <f>'P08'!J18</f>
        <v>6059</v>
      </c>
      <c r="K112" s="78">
        <f>'P08'!K18</f>
        <v>5620</v>
      </c>
      <c r="L112" s="78">
        <f>'P08'!L18</f>
        <v>4706</v>
      </c>
      <c r="M112" s="78">
        <f>'P08'!M18</f>
        <v>2717</v>
      </c>
      <c r="N112" s="78">
        <f>'P08'!N18</f>
        <v>2050</v>
      </c>
      <c r="O112" s="78">
        <f>'P08'!O18</f>
        <v>1858</v>
      </c>
      <c r="P112" s="78">
        <f>'P08'!P18</f>
        <v>1858</v>
      </c>
      <c r="Q112" s="78">
        <f>'P08'!Q18</f>
        <v>1834</v>
      </c>
      <c r="R112" s="78">
        <f>'P08'!R18</f>
        <v>1836</v>
      </c>
      <c r="S112" s="78">
        <f>'P08'!S18</f>
        <v>2015</v>
      </c>
      <c r="T112" s="78">
        <f>'P08'!T18</f>
        <v>1960</v>
      </c>
      <c r="U112" s="78">
        <f>'P08'!U18</f>
        <v>1919</v>
      </c>
      <c r="V112" s="78">
        <f>'P08'!V18</f>
        <v>1804</v>
      </c>
      <c r="W112" s="78">
        <f>'P08'!W18</f>
        <v>1829</v>
      </c>
      <c r="X112" s="78">
        <f>'P08'!X18</f>
        <v>449</v>
      </c>
    </row>
    <row r="113" spans="2:24" ht="13.5" customHeight="1" thickTop="1" thickBot="1">
      <c r="B113" s="29" t="s">
        <v>60</v>
      </c>
      <c r="C113" s="29">
        <f t="shared" ref="C113:X113" si="8">SUM(C110:C112)</f>
        <v>19823</v>
      </c>
      <c r="D113" s="29">
        <f t="shared" si="8"/>
        <v>17511</v>
      </c>
      <c r="E113" s="29">
        <f t="shared" si="8"/>
        <v>17232</v>
      </c>
      <c r="F113" s="29">
        <f t="shared" si="8"/>
        <v>15362</v>
      </c>
      <c r="G113" s="29">
        <f t="shared" si="8"/>
        <v>14325</v>
      </c>
      <c r="H113" s="29">
        <f t="shared" si="8"/>
        <v>13534</v>
      </c>
      <c r="I113" s="29">
        <f t="shared" si="8"/>
        <v>13284</v>
      </c>
      <c r="J113" s="29">
        <f t="shared" si="8"/>
        <v>11876</v>
      </c>
      <c r="K113" s="29">
        <f t="shared" si="8"/>
        <v>10592</v>
      </c>
      <c r="L113" s="29">
        <f t="shared" si="8"/>
        <v>8683</v>
      </c>
      <c r="M113" s="29">
        <f t="shared" si="8"/>
        <v>5648</v>
      </c>
      <c r="N113" s="29">
        <f t="shared" si="8"/>
        <v>4436</v>
      </c>
      <c r="O113" s="29">
        <f t="shared" si="8"/>
        <v>3935</v>
      </c>
      <c r="P113" s="29">
        <f t="shared" si="8"/>
        <v>3982</v>
      </c>
      <c r="Q113" s="29">
        <f t="shared" si="8"/>
        <v>4128</v>
      </c>
      <c r="R113" s="29">
        <f t="shared" si="8"/>
        <v>3952</v>
      </c>
      <c r="S113" s="29">
        <f t="shared" si="8"/>
        <v>3748</v>
      </c>
      <c r="T113" s="29">
        <f t="shared" si="8"/>
        <v>3896</v>
      </c>
      <c r="U113" s="29">
        <f t="shared" si="8"/>
        <v>4170</v>
      </c>
      <c r="V113" s="29">
        <f t="shared" si="8"/>
        <v>3811</v>
      </c>
      <c r="W113" s="29">
        <f t="shared" si="8"/>
        <v>3785</v>
      </c>
      <c r="X113" s="29">
        <f t="shared" si="8"/>
        <v>895</v>
      </c>
    </row>
    <row r="114" spans="2:24" ht="13.5" customHeight="1" thickTop="1">
      <c r="B114" s="152" t="s">
        <v>290</v>
      </c>
      <c r="C114" s="152"/>
      <c r="D114" s="152"/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</row>
    <row r="115" spans="2:24" ht="13.5" customHeight="1">
      <c r="B115" s="152"/>
      <c r="C115" s="152"/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</row>
  </sheetData>
  <sheetProtection algorithmName="SHA-512" hashValue="CY+CQpA3qMaZ4ZFtjeuVV01iOiDUw4nvQotH5lLgtHZLyvTTwRbYo2pvO86bF1671rX4qnaLxBCrSDL1Js1fwQ==" saltValue="cKcJC5ckxVSLViCbi1aA+w==" spinCount="100000" sheet="1" objects="1" scenarios="1"/>
  <sortState ref="B14:X20">
    <sortCondition descending="1" ref="Q69:Q76"/>
  </sortState>
  <mergeCells count="3">
    <mergeCell ref="B114:T115"/>
    <mergeCell ref="B68:T69"/>
    <mergeCell ref="B22:X2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0" orientation="portrait" r:id="rId1"/>
  <ignoredErrors>
    <ignoredError sqref="F19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B1:X45"/>
  <sheetViews>
    <sheetView showGridLines="0" zoomScaleNormal="100" workbookViewId="0">
      <selection activeCell="AA20" sqref="AA20"/>
    </sheetView>
  </sheetViews>
  <sheetFormatPr baseColWidth="10" defaultRowHeight="15"/>
  <cols>
    <col min="1" max="1" width="11.42578125" style="34"/>
    <col min="2" max="2" width="12.7109375" style="34" customWidth="1"/>
    <col min="3" max="23" width="8.7109375" style="34" customWidth="1"/>
    <col min="24" max="24" width="8.7109375" style="34" hidden="1" customWidth="1"/>
    <col min="25" max="16384" width="11.42578125" style="34"/>
  </cols>
  <sheetData>
    <row r="1" spans="14:22" s="83" customFormat="1"/>
    <row r="2" spans="14:22" s="83" customFormat="1"/>
    <row r="3" spans="14:22" s="83" customFormat="1"/>
    <row r="4" spans="14:22" s="83" customFormat="1"/>
    <row r="5" spans="14:22" s="83" customFormat="1"/>
    <row r="6" spans="14:22" s="83" customFormat="1">
      <c r="N6" s="84"/>
      <c r="O6" s="84"/>
      <c r="P6" s="84"/>
      <c r="Q6" s="84"/>
      <c r="R6" s="84"/>
      <c r="S6" s="84"/>
      <c r="T6" s="84"/>
      <c r="U6" s="84"/>
      <c r="V6" s="84"/>
    </row>
    <row r="7" spans="14:22" s="83" customFormat="1" ht="15.75">
      <c r="N7" s="85"/>
      <c r="O7" s="84"/>
      <c r="P7" s="84"/>
      <c r="Q7" s="84"/>
      <c r="R7" s="84"/>
      <c r="S7" s="84"/>
      <c r="T7" s="84"/>
      <c r="U7" s="84"/>
      <c r="V7" s="84"/>
    </row>
    <row r="8" spans="14:22" s="83" customFormat="1"/>
    <row r="9" spans="14:22" s="83" customFormat="1"/>
    <row r="10" spans="14:22" s="83" customFormat="1"/>
    <row r="11" spans="14:22" s="83" customFormat="1"/>
    <row r="12" spans="14:22" s="83" customFormat="1"/>
    <row r="13" spans="14:22" s="83" customFormat="1"/>
    <row r="14" spans="14:22" s="83" customFormat="1"/>
    <row r="15" spans="14:22" s="83" customFormat="1"/>
    <row r="16" spans="14:22" s="83" customFormat="1"/>
    <row r="17" spans="2:24" s="83" customFormat="1"/>
    <row r="18" spans="2:24" s="83" customFormat="1"/>
    <row r="19" spans="2:24" s="83" customFormat="1"/>
    <row r="20" spans="2:24" s="83" customFormat="1"/>
    <row r="21" spans="2:24" s="83" customFormat="1"/>
    <row r="22" spans="2:24" s="83" customFormat="1"/>
    <row r="23" spans="2:24" s="83" customFormat="1"/>
    <row r="24" spans="2:24" s="83" customFormat="1"/>
    <row r="25" spans="2:24" s="83" customFormat="1"/>
    <row r="26" spans="2:24" s="82" customFormat="1"/>
    <row r="29" spans="2:24" ht="15.75" thickBot="1"/>
    <row r="30" spans="2:24" ht="16.5" thickTop="1" thickBot="1">
      <c r="B30" s="76" t="s">
        <v>214</v>
      </c>
      <c r="C30" s="76" t="s">
        <v>0</v>
      </c>
      <c r="D30" s="76" t="s">
        <v>1</v>
      </c>
      <c r="E30" s="76" t="s">
        <v>2</v>
      </c>
      <c r="F30" s="76" t="s">
        <v>3</v>
      </c>
      <c r="G30" s="76" t="s">
        <v>4</v>
      </c>
      <c r="H30" s="76" t="s">
        <v>5</v>
      </c>
      <c r="I30" s="76" t="s">
        <v>6</v>
      </c>
      <c r="J30" s="76" t="s">
        <v>7</v>
      </c>
      <c r="K30" s="76" t="s">
        <v>8</v>
      </c>
      <c r="L30" s="76" t="s">
        <v>185</v>
      </c>
      <c r="M30" s="76" t="s">
        <v>10</v>
      </c>
      <c r="N30" s="76" t="s">
        <v>11</v>
      </c>
      <c r="O30" s="76" t="s">
        <v>196</v>
      </c>
      <c r="P30" s="76" t="s">
        <v>197</v>
      </c>
      <c r="Q30" s="76" t="s">
        <v>198</v>
      </c>
      <c r="R30" s="76" t="s">
        <v>238</v>
      </c>
      <c r="S30" s="76" t="s">
        <v>237</v>
      </c>
      <c r="T30" s="76" t="s">
        <v>288</v>
      </c>
      <c r="U30" s="76" t="s">
        <v>307</v>
      </c>
      <c r="V30" s="76" t="s">
        <v>308</v>
      </c>
      <c r="W30" s="76" t="s">
        <v>309</v>
      </c>
      <c r="X30" s="76" t="s">
        <v>310</v>
      </c>
    </row>
    <row r="31" spans="2:24" ht="16.5" thickTop="1" thickBot="1">
      <c r="B31" s="49" t="s">
        <v>215</v>
      </c>
      <c r="C31" s="103">
        <v>18820</v>
      </c>
      <c r="D31" s="103">
        <v>16774</v>
      </c>
      <c r="E31" s="103">
        <v>15985</v>
      </c>
      <c r="F31" s="103">
        <v>14295</v>
      </c>
      <c r="G31" s="103">
        <v>13980</v>
      </c>
      <c r="H31" s="103">
        <v>13139</v>
      </c>
      <c r="I31" s="103">
        <v>13029</v>
      </c>
      <c r="J31" s="103">
        <v>11881</v>
      </c>
      <c r="K31" s="103">
        <v>10384</v>
      </c>
      <c r="L31" s="103">
        <v>9141</v>
      </c>
      <c r="M31" s="103">
        <v>9145</v>
      </c>
      <c r="N31" s="103">
        <v>8446</v>
      </c>
      <c r="O31" s="103">
        <v>9134</v>
      </c>
      <c r="P31" s="103">
        <v>9662</v>
      </c>
      <c r="Q31" s="103">
        <v>11577</v>
      </c>
      <c r="R31" s="103">
        <v>11689</v>
      </c>
      <c r="S31" s="103">
        <v>13143</v>
      </c>
      <c r="T31" s="103">
        <v>13507</v>
      </c>
      <c r="U31" s="103">
        <v>14032</v>
      </c>
      <c r="V31" s="103">
        <v>14186</v>
      </c>
      <c r="W31" s="103">
        <v>14237</v>
      </c>
      <c r="X31" s="103">
        <v>12348</v>
      </c>
    </row>
    <row r="32" spans="2:24" ht="16.5" thickTop="1" thickBot="1">
      <c r="B32" s="49" t="s">
        <v>216</v>
      </c>
      <c r="C32" s="103">
        <v>12197</v>
      </c>
      <c r="D32" s="103">
        <v>11689</v>
      </c>
      <c r="E32" s="103">
        <v>11754</v>
      </c>
      <c r="F32" s="103">
        <v>10948</v>
      </c>
      <c r="G32" s="103">
        <v>10956</v>
      </c>
      <c r="H32" s="103">
        <v>10585</v>
      </c>
      <c r="I32" s="103">
        <v>10909</v>
      </c>
      <c r="J32" s="103">
        <v>10077</v>
      </c>
      <c r="K32" s="103">
        <v>9533</v>
      </c>
      <c r="L32" s="103">
        <v>8578</v>
      </c>
      <c r="M32" s="103">
        <v>7548</v>
      </c>
      <c r="N32" s="103">
        <v>7294</v>
      </c>
      <c r="O32" s="103">
        <v>7432</v>
      </c>
      <c r="P32" s="103">
        <v>7514</v>
      </c>
      <c r="Q32" s="103">
        <v>8307</v>
      </c>
      <c r="R32" s="103">
        <v>8125</v>
      </c>
      <c r="S32" s="103">
        <v>8792</v>
      </c>
      <c r="T32" s="103">
        <v>9034</v>
      </c>
      <c r="U32" s="103">
        <v>9421</v>
      </c>
      <c r="V32" s="103">
        <v>9240</v>
      </c>
      <c r="W32" s="103">
        <v>9032</v>
      </c>
      <c r="X32" s="103">
        <v>7357</v>
      </c>
    </row>
    <row r="33" spans="2:24" ht="16.5" thickTop="1" thickBot="1">
      <c r="B33" s="49" t="s">
        <v>217</v>
      </c>
      <c r="C33" s="103">
        <v>2150</v>
      </c>
      <c r="D33" s="103">
        <v>2295</v>
      </c>
      <c r="E33" s="103">
        <v>2538</v>
      </c>
      <c r="F33" s="103">
        <v>2450</v>
      </c>
      <c r="G33" s="103">
        <v>2398</v>
      </c>
      <c r="H33" s="103">
        <v>2373</v>
      </c>
      <c r="I33" s="103">
        <v>2513</v>
      </c>
      <c r="J33" s="103">
        <v>2325</v>
      </c>
      <c r="K33" s="103">
        <v>2169</v>
      </c>
      <c r="L33" s="103">
        <v>2005</v>
      </c>
      <c r="M33" s="103">
        <v>1781</v>
      </c>
      <c r="N33" s="103">
        <v>1651</v>
      </c>
      <c r="O33" s="103">
        <v>1651</v>
      </c>
      <c r="P33" s="103">
        <v>1608</v>
      </c>
      <c r="Q33" s="103">
        <v>1663</v>
      </c>
      <c r="R33" s="103">
        <v>1545</v>
      </c>
      <c r="S33" s="103">
        <v>1593</v>
      </c>
      <c r="T33" s="103">
        <v>1581</v>
      </c>
      <c r="U33" s="103">
        <v>1616</v>
      </c>
      <c r="V33" s="103">
        <v>1511</v>
      </c>
      <c r="W33" s="103">
        <v>1478</v>
      </c>
      <c r="X33" s="103">
        <v>1009</v>
      </c>
    </row>
    <row r="34" spans="2:24" ht="16.5" thickTop="1" thickBot="1">
      <c r="B34" s="49" t="s">
        <v>218</v>
      </c>
      <c r="C34" s="103">
        <v>212</v>
      </c>
      <c r="D34" s="103">
        <v>235</v>
      </c>
      <c r="E34" s="103">
        <v>287</v>
      </c>
      <c r="F34" s="103">
        <v>282</v>
      </c>
      <c r="G34" s="103">
        <v>287</v>
      </c>
      <c r="H34" s="103">
        <v>290</v>
      </c>
      <c r="I34" s="103">
        <v>312</v>
      </c>
      <c r="J34" s="103">
        <v>292</v>
      </c>
      <c r="K34" s="103">
        <v>286</v>
      </c>
      <c r="L34" s="103">
        <v>266</v>
      </c>
      <c r="M34" s="103">
        <v>246</v>
      </c>
      <c r="N34" s="103">
        <v>223</v>
      </c>
      <c r="O34" s="103">
        <v>215</v>
      </c>
      <c r="P34" s="103">
        <v>217</v>
      </c>
      <c r="Q34" s="103">
        <v>221</v>
      </c>
      <c r="R34" s="103">
        <v>205</v>
      </c>
      <c r="S34" s="103">
        <v>203</v>
      </c>
      <c r="T34" s="103">
        <v>195</v>
      </c>
      <c r="U34" s="103">
        <v>182</v>
      </c>
      <c r="V34" s="103">
        <v>180</v>
      </c>
      <c r="W34" s="103">
        <v>172</v>
      </c>
      <c r="X34" s="103">
        <v>125</v>
      </c>
    </row>
    <row r="35" spans="2:24" ht="16.5" thickTop="1" thickBot="1">
      <c r="B35" s="49" t="s">
        <v>219</v>
      </c>
      <c r="C35" s="103">
        <v>20</v>
      </c>
      <c r="D35" s="103">
        <v>20</v>
      </c>
      <c r="E35" s="103">
        <v>25</v>
      </c>
      <c r="F35" s="103">
        <v>22</v>
      </c>
      <c r="G35" s="103">
        <v>22</v>
      </c>
      <c r="H35" s="103">
        <v>22</v>
      </c>
      <c r="I35" s="103">
        <v>22</v>
      </c>
      <c r="J35" s="103">
        <v>18</v>
      </c>
      <c r="K35" s="103">
        <v>16</v>
      </c>
      <c r="L35" s="103">
        <v>12</v>
      </c>
      <c r="M35" s="103">
        <v>14</v>
      </c>
      <c r="N35" s="103">
        <v>12</v>
      </c>
      <c r="O35" s="103">
        <v>12</v>
      </c>
      <c r="P35" s="103">
        <v>11</v>
      </c>
      <c r="Q35" s="103">
        <v>13</v>
      </c>
      <c r="R35" s="103">
        <v>13</v>
      </c>
      <c r="S35" s="103">
        <v>15</v>
      </c>
      <c r="T35" s="103">
        <v>10</v>
      </c>
      <c r="U35" s="103">
        <v>9</v>
      </c>
      <c r="V35" s="103">
        <v>9</v>
      </c>
      <c r="W35" s="103">
        <v>13</v>
      </c>
      <c r="X35" s="103">
        <v>6</v>
      </c>
    </row>
    <row r="36" spans="2:24" ht="16.5" thickTop="1" thickBot="1">
      <c r="B36" s="49" t="s">
        <v>220</v>
      </c>
      <c r="C36" s="103">
        <v>11</v>
      </c>
      <c r="D36" s="103">
        <v>14</v>
      </c>
      <c r="E36" s="103">
        <v>14</v>
      </c>
      <c r="F36" s="103">
        <v>9</v>
      </c>
      <c r="G36" s="103">
        <v>8</v>
      </c>
      <c r="H36" s="103">
        <v>8</v>
      </c>
      <c r="I36" s="103">
        <v>7</v>
      </c>
      <c r="J36" s="103">
        <v>5</v>
      </c>
      <c r="K36" s="103">
        <v>6</v>
      </c>
      <c r="L36" s="103">
        <v>5</v>
      </c>
      <c r="M36" s="103">
        <v>3</v>
      </c>
      <c r="N36" s="103">
        <v>3</v>
      </c>
      <c r="O36" s="103">
        <v>2</v>
      </c>
      <c r="P36" s="103">
        <v>2</v>
      </c>
      <c r="Q36" s="103">
        <v>2</v>
      </c>
      <c r="R36" s="103">
        <v>2</v>
      </c>
      <c r="S36" s="103">
        <v>2</v>
      </c>
      <c r="T36" s="103">
        <v>2</v>
      </c>
      <c r="U36" s="103">
        <v>3</v>
      </c>
      <c r="V36" s="103">
        <v>4</v>
      </c>
      <c r="W36" s="103">
        <v>4</v>
      </c>
      <c r="X36" s="103">
        <v>1</v>
      </c>
    </row>
    <row r="37" spans="2:24" ht="16.5" thickTop="1" thickBot="1">
      <c r="B37" s="49" t="s">
        <v>199</v>
      </c>
      <c r="C37" s="103">
        <v>2945</v>
      </c>
      <c r="D37" s="103">
        <v>2226</v>
      </c>
      <c r="E37" s="103">
        <v>1897</v>
      </c>
      <c r="F37" s="103">
        <v>1501</v>
      </c>
      <c r="G37" s="103">
        <v>1185</v>
      </c>
      <c r="H37" s="103">
        <v>980</v>
      </c>
      <c r="I37" s="103">
        <v>753</v>
      </c>
      <c r="J37" s="103">
        <v>617</v>
      </c>
      <c r="K37" s="103">
        <v>1188</v>
      </c>
      <c r="L37" s="103">
        <v>970</v>
      </c>
      <c r="M37" s="103">
        <v>159</v>
      </c>
      <c r="N37" s="103">
        <v>236</v>
      </c>
      <c r="O37" s="103">
        <v>11</v>
      </c>
      <c r="P37" s="103">
        <v>8</v>
      </c>
      <c r="Q37" s="103">
        <v>44</v>
      </c>
      <c r="R37" s="103">
        <v>93</v>
      </c>
      <c r="S37" s="103">
        <v>19</v>
      </c>
      <c r="T37" s="103">
        <v>17</v>
      </c>
      <c r="U37" s="103">
        <v>45</v>
      </c>
      <c r="V37" s="103">
        <v>42</v>
      </c>
      <c r="W37" s="103">
        <v>41</v>
      </c>
      <c r="X37" s="103">
        <v>13</v>
      </c>
    </row>
    <row r="38" spans="2:24" ht="16.5" thickTop="1" thickBot="1">
      <c r="B38" s="49" t="s">
        <v>188</v>
      </c>
      <c r="C38" s="48">
        <f t="shared" ref="C38:X38" si="0">SUM(C31:C37)</f>
        <v>36355</v>
      </c>
      <c r="D38" s="48">
        <f t="shared" si="0"/>
        <v>33253</v>
      </c>
      <c r="E38" s="48">
        <f t="shared" si="0"/>
        <v>32500</v>
      </c>
      <c r="F38" s="48">
        <f t="shared" si="0"/>
        <v>29507</v>
      </c>
      <c r="G38" s="48">
        <f t="shared" si="0"/>
        <v>28836</v>
      </c>
      <c r="H38" s="48">
        <f t="shared" si="0"/>
        <v>27397</v>
      </c>
      <c r="I38" s="48">
        <f t="shared" si="0"/>
        <v>27545</v>
      </c>
      <c r="J38" s="48">
        <f t="shared" si="0"/>
        <v>25215</v>
      </c>
      <c r="K38" s="48">
        <f t="shared" si="0"/>
        <v>23582</v>
      </c>
      <c r="L38" s="48">
        <f t="shared" si="0"/>
        <v>20977</v>
      </c>
      <c r="M38" s="48">
        <f t="shared" si="0"/>
        <v>18896</v>
      </c>
      <c r="N38" s="48">
        <f t="shared" si="0"/>
        <v>17865</v>
      </c>
      <c r="O38" s="48">
        <f t="shared" si="0"/>
        <v>18457</v>
      </c>
      <c r="P38" s="48">
        <f t="shared" si="0"/>
        <v>19022</v>
      </c>
      <c r="Q38" s="48">
        <f t="shared" si="0"/>
        <v>21827</v>
      </c>
      <c r="R38" s="48">
        <f t="shared" si="0"/>
        <v>21672</v>
      </c>
      <c r="S38" s="48">
        <f t="shared" si="0"/>
        <v>23767</v>
      </c>
      <c r="T38" s="48">
        <f t="shared" si="0"/>
        <v>24346</v>
      </c>
      <c r="U38" s="48">
        <f t="shared" si="0"/>
        <v>25308</v>
      </c>
      <c r="V38" s="48">
        <f t="shared" si="0"/>
        <v>25172</v>
      </c>
      <c r="W38" s="48">
        <f t="shared" si="0"/>
        <v>24977</v>
      </c>
      <c r="X38" s="48">
        <f t="shared" si="0"/>
        <v>20859</v>
      </c>
    </row>
    <row r="39" spans="2:24" ht="15.75" customHeight="1" thickTop="1">
      <c r="B39" s="111" t="s">
        <v>326</v>
      </c>
      <c r="V39"/>
      <c r="W39"/>
    </row>
    <row r="40" spans="2:24" s="82" customFormat="1" ht="66" hidden="1" customHeight="1">
      <c r="B40" s="82">
        <v>1</v>
      </c>
      <c r="C40" s="82" t="s">
        <v>0</v>
      </c>
      <c r="D40" s="82" t="s">
        <v>1</v>
      </c>
      <c r="E40" s="82" t="s">
        <v>2</v>
      </c>
      <c r="F40" s="82" t="s">
        <v>3</v>
      </c>
      <c r="G40" s="82" t="s">
        <v>4</v>
      </c>
      <c r="H40" s="82" t="s">
        <v>5</v>
      </c>
      <c r="I40" s="82" t="s">
        <v>6</v>
      </c>
      <c r="J40" s="82" t="s">
        <v>7</v>
      </c>
      <c r="K40" s="82" t="s">
        <v>8</v>
      </c>
      <c r="L40" s="82" t="s">
        <v>185</v>
      </c>
      <c r="M40" s="82" t="s">
        <v>10</v>
      </c>
      <c r="N40" s="82" t="s">
        <v>11</v>
      </c>
      <c r="O40" s="82" t="s">
        <v>196</v>
      </c>
      <c r="P40" s="82" t="s">
        <v>197</v>
      </c>
      <c r="Q40" s="82" t="s">
        <v>198</v>
      </c>
      <c r="R40" s="82" t="s">
        <v>238</v>
      </c>
      <c r="S40" s="82" t="s">
        <v>237</v>
      </c>
      <c r="T40" s="82" t="s">
        <v>288</v>
      </c>
      <c r="U40" s="82" t="s">
        <v>307</v>
      </c>
      <c r="V40" s="82" t="s">
        <v>308</v>
      </c>
      <c r="W40" s="82" t="s">
        <v>309</v>
      </c>
      <c r="X40" s="82" t="s">
        <v>310</v>
      </c>
    </row>
    <row r="41" spans="2:24" s="82" customFormat="1" ht="67.5" hidden="1" customHeight="1">
      <c r="B41" s="82" t="str">
        <f>INDEX(B31:B37, $B$40)</f>
        <v>ESTRATO 1</v>
      </c>
      <c r="C41" s="86">
        <f t="shared" ref="C41:X41" si="1">INDEX(C31:C37, $B$40)</f>
        <v>18820</v>
      </c>
      <c r="D41" s="86">
        <f t="shared" si="1"/>
        <v>16774</v>
      </c>
      <c r="E41" s="86">
        <f t="shared" si="1"/>
        <v>15985</v>
      </c>
      <c r="F41" s="86">
        <f t="shared" si="1"/>
        <v>14295</v>
      </c>
      <c r="G41" s="86">
        <f t="shared" si="1"/>
        <v>13980</v>
      </c>
      <c r="H41" s="86">
        <f t="shared" si="1"/>
        <v>13139</v>
      </c>
      <c r="I41" s="86">
        <f t="shared" si="1"/>
        <v>13029</v>
      </c>
      <c r="J41" s="86">
        <f t="shared" si="1"/>
        <v>11881</v>
      </c>
      <c r="K41" s="86">
        <f t="shared" si="1"/>
        <v>10384</v>
      </c>
      <c r="L41" s="86">
        <f t="shared" si="1"/>
        <v>9141</v>
      </c>
      <c r="M41" s="86">
        <f t="shared" si="1"/>
        <v>9145</v>
      </c>
      <c r="N41" s="86">
        <f t="shared" si="1"/>
        <v>8446</v>
      </c>
      <c r="O41" s="86">
        <f t="shared" si="1"/>
        <v>9134</v>
      </c>
      <c r="P41" s="86">
        <f t="shared" si="1"/>
        <v>9662</v>
      </c>
      <c r="Q41" s="86">
        <f t="shared" si="1"/>
        <v>11577</v>
      </c>
      <c r="R41" s="86">
        <f t="shared" si="1"/>
        <v>11689</v>
      </c>
      <c r="S41" s="86">
        <f t="shared" si="1"/>
        <v>13143</v>
      </c>
      <c r="T41" s="86">
        <f t="shared" si="1"/>
        <v>13507</v>
      </c>
      <c r="U41" s="86">
        <f t="shared" si="1"/>
        <v>14032</v>
      </c>
      <c r="V41" s="86">
        <f t="shared" si="1"/>
        <v>14186</v>
      </c>
      <c r="W41" s="86">
        <f t="shared" si="1"/>
        <v>14237</v>
      </c>
      <c r="X41" s="86">
        <f t="shared" si="1"/>
        <v>12348</v>
      </c>
    </row>
    <row r="42" spans="2:24"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</row>
    <row r="43" spans="2:24"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</row>
    <row r="44" spans="2:24"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</row>
    <row r="45" spans="2:24" ht="19.5" customHeight="1"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</row>
  </sheetData>
  <sheetProtection algorithmName="SHA-512" hashValue="2IhHTvG23D3kp9lvVfTF6mvS/fv1R9WW1BUsotfRxE9GBEKSP98Lgq6AVReqK9zsCgE4deH5w4lvvbt2LU5D2g==" saltValue="bXDWyvvmVhlN0BV1JJE1xA==" spinCount="100000" sheet="1" objects="1" scenarios="1"/>
  <mergeCells count="2">
    <mergeCell ref="B44:T45"/>
    <mergeCell ref="B42:T43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8</xdr:row>
                    <xdr:rowOff>180975</xdr:rowOff>
                  </from>
                  <to>
                    <xdr:col>2</xdr:col>
                    <xdr:colOff>171450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 2 0 1 8 - 0 8 - 0 1 T 2 2 : 5 2 : 2 8 . 5 9 8 8 5 6 2 - 0 5 : 0 0 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2 7 ] ] > < / C u s t o m C o n t e n t > < / G e m i n i > 
</file>

<file path=customXml/item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6296431C-A4B9-48D6-BE69-DDFAB4E9C39A}">
  <ds:schemaRefs/>
</ds:datastoreItem>
</file>

<file path=customXml/itemProps2.xml><?xml version="1.0" encoding="utf-8"?>
<ds:datastoreItem xmlns:ds="http://schemas.openxmlformats.org/officeDocument/2006/customXml" ds:itemID="{4732A54B-A467-4565-A9F0-AA83C411AC85}">
  <ds:schemaRefs/>
</ds:datastoreItem>
</file>

<file path=customXml/itemProps3.xml><?xml version="1.0" encoding="utf-8"?>
<ds:datastoreItem xmlns:ds="http://schemas.openxmlformats.org/officeDocument/2006/customXml" ds:itemID="{FA002266-F721-44D0-B560-CBC2CE539858}">
  <ds:schemaRefs/>
</ds:datastoreItem>
</file>

<file path=customXml/itemProps4.xml><?xml version="1.0" encoding="utf-8"?>
<ds:datastoreItem xmlns:ds="http://schemas.openxmlformats.org/officeDocument/2006/customXml" ds:itemID="{79C22BA4-223F-4362-91BC-2FD81FD36FAD}">
  <ds:schemaRefs/>
</ds:datastoreItem>
</file>

<file path=customXml/itemProps5.xml><?xml version="1.0" encoding="utf-8"?>
<ds:datastoreItem xmlns:ds="http://schemas.openxmlformats.org/officeDocument/2006/customXml" ds:itemID="{0ACE7294-3D32-4A6F-A5DC-DCCDCCE311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INICIO</vt:lpstr>
      <vt:lpstr>P01</vt:lpstr>
      <vt:lpstr>P002</vt:lpstr>
      <vt:lpstr>P02</vt:lpstr>
      <vt:lpstr>P05</vt:lpstr>
      <vt:lpstr>P03</vt:lpstr>
      <vt:lpstr>P04</vt:lpstr>
      <vt:lpstr>P06</vt:lpstr>
      <vt:lpstr>P07</vt:lpstr>
      <vt:lpstr>P08</vt:lpstr>
      <vt:lpstr>P10</vt:lpstr>
      <vt:lpstr>P11</vt:lpstr>
      <vt:lpstr>P12</vt:lpstr>
      <vt:lpstr>P13</vt:lpstr>
      <vt:lpstr>'P01'!Área_de_impresión</vt:lpstr>
      <vt:lpstr>'P02'!Área_de_impresión</vt:lpstr>
      <vt:lpstr>'P03'!Área_de_impresión</vt:lpstr>
      <vt:lpstr>'P04'!Área_de_impresión</vt:lpstr>
      <vt:lpstr>'P05'!Área_de_impresión</vt:lpstr>
      <vt:lpstr>'P06'!Área_de_impresión</vt:lpstr>
      <vt:lpstr>'P08'!Área_de_impresión</vt:lpstr>
      <vt:lpstr>'P10'!Área_de_impresión</vt:lpstr>
      <vt:lpstr>'P13'!Área_de_impresión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i3segunda5002g</dc:creator>
  <cp:lastModifiedBy>Usuario</cp:lastModifiedBy>
  <cp:lastPrinted>2018-08-01T23:09:22Z</cp:lastPrinted>
  <dcterms:created xsi:type="dcterms:W3CDTF">2013-04-14T23:44:46Z</dcterms:created>
  <dcterms:modified xsi:type="dcterms:W3CDTF">2018-08-16T22:28:52Z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